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 activeTab="2"/>
  </bookViews>
  <sheets>
    <sheet name="Generation" sheetId="1" r:id="rId1"/>
    <sheet name="Recto" sheetId="2" r:id="rId2"/>
    <sheet name="Verso" sheetId="4" r:id="rId3"/>
    <sheet name="Tables" sheetId="3" r:id="rId4"/>
  </sheets>
  <calcPr calcId="125725"/>
</workbook>
</file>

<file path=xl/calcChain.xml><?xml version="1.0" encoding="utf-8"?>
<calcChain xmlns="http://schemas.openxmlformats.org/spreadsheetml/2006/main">
  <c r="Z20" i="4"/>
  <c r="Z19"/>
  <c r="Z18"/>
  <c r="Z17"/>
  <c r="S9" i="1"/>
  <c r="AH20" i="2" s="1"/>
  <c r="G29"/>
  <c r="G31" s="1"/>
  <c r="O45"/>
  <c r="AG26" i="4"/>
  <c r="AG27"/>
  <c r="AG28"/>
  <c r="AG29"/>
  <c r="AG30"/>
  <c r="AG31"/>
  <c r="AG32"/>
  <c r="AG33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V25"/>
  <c r="V26"/>
  <c r="V27"/>
  <c r="V28"/>
  <c r="V29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6"/>
  <c r="AG6"/>
  <c r="I23"/>
  <c r="I24"/>
  <c r="I25"/>
  <c r="I26"/>
  <c r="I27"/>
  <c r="I28"/>
  <c r="I29"/>
  <c r="I30"/>
  <c r="I31"/>
  <c r="I32"/>
  <c r="I33"/>
  <c r="I7"/>
  <c r="I8"/>
  <c r="I9"/>
  <c r="I10"/>
  <c r="I11"/>
  <c r="I12"/>
  <c r="I13"/>
  <c r="I14"/>
  <c r="I15"/>
  <c r="I16"/>
  <c r="I17"/>
  <c r="I18"/>
  <c r="I19"/>
  <c r="I20"/>
  <c r="I21"/>
  <c r="I22"/>
  <c r="I6"/>
  <c r="M58" i="2"/>
  <c r="R49" i="1"/>
  <c r="R50"/>
  <c r="R51"/>
  <c r="R52"/>
  <c r="R53"/>
  <c r="R54"/>
  <c r="R55"/>
  <c r="R56"/>
  <c r="R57"/>
  <c r="R58"/>
  <c r="R59"/>
  <c r="R60"/>
  <c r="R48"/>
  <c r="M64" i="2"/>
  <c r="P64" s="1"/>
  <c r="M62"/>
  <c r="P62" s="1"/>
  <c r="M60"/>
  <c r="P60" s="1"/>
  <c r="AH26"/>
  <c r="AH24"/>
  <c r="AH22"/>
  <c r="AH18"/>
  <c r="V26"/>
  <c r="V24"/>
  <c r="V22"/>
  <c r="V20"/>
  <c r="V18"/>
  <c r="C2" i="3"/>
  <c r="M54" i="2" s="1"/>
  <c r="AE65"/>
  <c r="AE63"/>
  <c r="AE61"/>
  <c r="AE59"/>
  <c r="AE57"/>
  <c r="AE55"/>
  <c r="AE53"/>
  <c r="AE51"/>
  <c r="AE49"/>
  <c r="Q29"/>
  <c r="S29" s="1"/>
  <c r="U29" s="1"/>
  <c r="W29" s="1"/>
  <c r="Y29" s="1"/>
  <c r="AA29" s="1"/>
  <c r="AC29" s="1"/>
  <c r="AE29" s="1"/>
  <c r="AG29" s="1"/>
  <c r="AI29" s="1"/>
  <c r="K31" s="1"/>
  <c r="M31" s="1"/>
  <c r="O31" s="1"/>
  <c r="Q31" s="1"/>
  <c r="S31" s="1"/>
  <c r="U31" s="1"/>
  <c r="W31" s="1"/>
  <c r="Y31" s="1"/>
  <c r="AA31" s="1"/>
  <c r="AC31" s="1"/>
  <c r="AE31" s="1"/>
  <c r="AG31" s="1"/>
  <c r="AI31" s="1"/>
  <c r="K33" s="1"/>
  <c r="M33" s="1"/>
  <c r="O33" s="1"/>
  <c r="Q33" s="1"/>
  <c r="S33" s="1"/>
  <c r="U33" s="1"/>
  <c r="W33" s="1"/>
  <c r="Y33" s="1"/>
  <c r="AA33" s="1"/>
  <c r="AC33" s="1"/>
  <c r="AE33" s="1"/>
  <c r="AG33" s="1"/>
  <c r="AI33" s="1"/>
  <c r="K35" s="1"/>
  <c r="J26"/>
  <c r="J24"/>
  <c r="J22"/>
  <c r="J20"/>
  <c r="J18"/>
  <c r="X47" i="1"/>
  <c r="Q43"/>
  <c r="Y41"/>
  <c r="Y42"/>
  <c r="Y43"/>
  <c r="Y44"/>
  <c r="Y45"/>
  <c r="Y46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19"/>
  <c r="X38"/>
  <c r="X39"/>
  <c r="X40"/>
  <c r="X41"/>
  <c r="X42"/>
  <c r="X43"/>
  <c r="X44"/>
  <c r="X45"/>
  <c r="X46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19"/>
  <c r="Q49"/>
  <c r="Q50"/>
  <c r="Q51"/>
  <c r="Q52"/>
  <c r="Q53"/>
  <c r="Q54"/>
  <c r="Q55"/>
  <c r="Q56"/>
  <c r="Q57"/>
  <c r="Q58"/>
  <c r="Q59"/>
  <c r="Q60"/>
  <c r="Q48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19"/>
  <c r="P33"/>
  <c r="P34"/>
  <c r="P35"/>
  <c r="P36"/>
  <c r="P37"/>
  <c r="P38"/>
  <c r="P39"/>
  <c r="P40"/>
  <c r="P41"/>
  <c r="P42"/>
  <c r="P21"/>
  <c r="P22"/>
  <c r="P23"/>
  <c r="P24"/>
  <c r="P25"/>
  <c r="P26"/>
  <c r="P27"/>
  <c r="P28"/>
  <c r="P29"/>
  <c r="P30"/>
  <c r="P31"/>
  <c r="P32"/>
  <c r="C50"/>
  <c r="C51"/>
  <c r="C52"/>
  <c r="C53"/>
  <c r="C54"/>
  <c r="C55"/>
  <c r="C56"/>
  <c r="C57"/>
  <c r="C49"/>
  <c r="H49"/>
  <c r="H50"/>
  <c r="H51"/>
  <c r="H52"/>
  <c r="H53"/>
  <c r="H54"/>
  <c r="H55"/>
  <c r="H56"/>
  <c r="H57"/>
  <c r="H48"/>
  <c r="H58" s="1"/>
  <c r="K56"/>
  <c r="K57"/>
  <c r="K52"/>
  <c r="K51"/>
  <c r="P51" s="1"/>
  <c r="K50"/>
  <c r="P50" s="1"/>
  <c r="K58"/>
  <c r="K55"/>
  <c r="K54"/>
  <c r="K53"/>
  <c r="K60"/>
  <c r="K49"/>
  <c r="K59"/>
  <c r="K48"/>
  <c r="P48" s="1"/>
  <c r="G49"/>
  <c r="G50"/>
  <c r="G51"/>
  <c r="G52"/>
  <c r="G53"/>
  <c r="G54"/>
  <c r="G55"/>
  <c r="G56"/>
  <c r="G57"/>
  <c r="G48"/>
  <c r="G32"/>
  <c r="G33"/>
  <c r="G34"/>
  <c r="G35"/>
  <c r="G36"/>
  <c r="G37"/>
  <c r="G38"/>
  <c r="G39"/>
  <c r="G40"/>
  <c r="G41"/>
  <c r="G42"/>
  <c r="G43"/>
  <c r="G44"/>
  <c r="G45"/>
  <c r="G46"/>
  <c r="G20"/>
  <c r="G21"/>
  <c r="G22"/>
  <c r="G23"/>
  <c r="G24"/>
  <c r="G25"/>
  <c r="G26"/>
  <c r="G27"/>
  <c r="G28"/>
  <c r="G29"/>
  <c r="G30"/>
  <c r="G31"/>
  <c r="G19"/>
  <c r="C48"/>
  <c r="P49"/>
  <c r="P52"/>
  <c r="P53"/>
  <c r="P54"/>
  <c r="P55"/>
  <c r="P56"/>
  <c r="P57"/>
  <c r="P58"/>
  <c r="P59"/>
  <c r="P60"/>
  <c r="P19"/>
  <c r="K41"/>
  <c r="K40"/>
  <c r="K38"/>
  <c r="K35"/>
  <c r="K34"/>
  <c r="K33"/>
  <c r="K32"/>
  <c r="K31"/>
  <c r="K30"/>
  <c r="K39" s="1"/>
  <c r="K29"/>
  <c r="K28"/>
  <c r="K27"/>
  <c r="K26"/>
  <c r="K25"/>
  <c r="K24"/>
  <c r="K23"/>
  <c r="C45"/>
  <c r="C44"/>
  <c r="C43"/>
  <c r="C42"/>
  <c r="C41"/>
  <c r="C40"/>
  <c r="C39"/>
  <c r="C38"/>
  <c r="C36"/>
  <c r="C30"/>
  <c r="C28"/>
  <c r="C27"/>
  <c r="C26"/>
  <c r="C23"/>
  <c r="C22"/>
  <c r="K42"/>
  <c r="K37"/>
  <c r="K36"/>
  <c r="K20"/>
  <c r="P20" s="1"/>
  <c r="K21"/>
  <c r="K22"/>
  <c r="K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19"/>
  <c r="C34"/>
  <c r="C21"/>
  <c r="C31"/>
  <c r="C35"/>
  <c r="C46"/>
  <c r="C37"/>
  <c r="C33"/>
  <c r="C32"/>
  <c r="C29"/>
  <c r="C25"/>
  <c r="C24"/>
  <c r="C20"/>
  <c r="C19"/>
  <c r="F14"/>
  <c r="Y47" l="1"/>
  <c r="G33" i="2"/>
  <c r="Q61" i="1"/>
  <c r="P61"/>
  <c r="P43"/>
  <c r="G58"/>
  <c r="G47"/>
  <c r="H47"/>
  <c r="F15" l="1"/>
  <c r="F16" s="1"/>
</calcChain>
</file>

<file path=xl/sharedStrings.xml><?xml version="1.0" encoding="utf-8"?>
<sst xmlns="http://schemas.openxmlformats.org/spreadsheetml/2006/main" count="342" uniqueCount="269">
  <si>
    <t>Force (FOR)</t>
  </si>
  <si>
    <t>Dextérité (DEX)</t>
  </si>
  <si>
    <t xml:space="preserve">Agilité (AGI) </t>
  </si>
  <si>
    <t>Equilibre Mental (EQM)</t>
  </si>
  <si>
    <t>Constitution (CON)</t>
  </si>
  <si>
    <t>Masse (MAS)</t>
  </si>
  <si>
    <t>Ouïe (OUI)</t>
  </si>
  <si>
    <t>Automatiques</t>
  </si>
  <si>
    <t>Anthropologie EDU / 5</t>
  </si>
  <si>
    <t>Botanique EDU / 5</t>
  </si>
  <si>
    <t>Droit EDU/5</t>
  </si>
  <si>
    <t>Economie EDU/5</t>
  </si>
  <si>
    <t>Esquiver (AGI+ION)/5</t>
  </si>
  <si>
    <t>Géographie EDU/5</t>
  </si>
  <si>
    <t>Histoire EDU/5</t>
  </si>
  <si>
    <t>Langue natale EDU</t>
  </si>
  <si>
    <t>Littérature EDU/5</t>
  </si>
  <si>
    <t>Musique EDU /5</t>
  </si>
  <si>
    <t>Politique EDU /5</t>
  </si>
  <si>
    <t>Zoologie EDU /5</t>
  </si>
  <si>
    <t>Chercher (INT + ION+ VOL)/5</t>
  </si>
  <si>
    <t>Avec Bases</t>
  </si>
  <si>
    <t>Commerce (INT+EDU)/5</t>
  </si>
  <si>
    <t>Cond. Auto (INT+DEX)/5</t>
  </si>
  <si>
    <t>Cond. Moto (INT+DEX)/5</t>
  </si>
  <si>
    <t>Cond. P.L. (INT+DEX)/5</t>
  </si>
  <si>
    <t>Crochetage DEX/3</t>
  </si>
  <si>
    <t>Equitation (AGI+VOL)/5</t>
  </si>
  <si>
    <t>Jeu (INT+ION)/5</t>
  </si>
  <si>
    <t>Nager ((FORx2)+CON)/5</t>
  </si>
  <si>
    <t>Navigation INT/5</t>
  </si>
  <si>
    <t>Pickpocket DEX/3</t>
  </si>
  <si>
    <t>Ski alpin (AGIx2)/5</t>
  </si>
  <si>
    <t>Système D (INT+DEX)/5</t>
  </si>
  <si>
    <t>Jouer la comédie (CHA+INT+ION+VOL)/10</t>
  </si>
  <si>
    <t>Interrogatoire (CHA+VOL)/5</t>
  </si>
  <si>
    <t>Maquillage / Déguisement (INT+DEX+ION)/5</t>
  </si>
  <si>
    <t>Manoeuvrer bateau à voile (INT+DEX+FOR)/5</t>
  </si>
  <si>
    <t>C. sprint ((FORx2)+CON)/5</t>
  </si>
  <si>
    <t>C. fond ((CONx2)+FOR)/5</t>
  </si>
  <si>
    <t>Grimper (FOR+AGI+VOL)/5</t>
  </si>
  <si>
    <t>Lancer (FOR+DEX+ION)/5</t>
  </si>
  <si>
    <t>Orientation (INT+ION+VOL)/5</t>
  </si>
  <si>
    <t>Physique générale EDU /10</t>
  </si>
  <si>
    <t>Pister (INT+VUE+ION)/10</t>
  </si>
  <si>
    <t>Psychologie (INT+ION+EQM)/10</t>
  </si>
  <si>
    <t>Remarquer (INT+ION)/5</t>
  </si>
  <si>
    <t>Sauter ((AGIx2)+FOR)/5</t>
  </si>
  <si>
    <t>Se cacher (AGI+INT+ION)/5</t>
  </si>
  <si>
    <t>Séduction (CHA+VOL)/5</t>
  </si>
  <si>
    <t>Se mouvoir en silence ((AGIx2)+ION)/5</t>
  </si>
  <si>
    <t>Survie (INT+VOL+EQM+CON)/10</t>
  </si>
  <si>
    <t>Tomber ((AGIx2)+ION)/5</t>
  </si>
  <si>
    <t>Parachutisme (AGI+VOL)/5</t>
  </si>
  <si>
    <t>Photographie (INT+DEX+EDU)/5</t>
  </si>
  <si>
    <t>Pil. Avion (INT+DEX+VOL)/5</t>
  </si>
  <si>
    <t>Pil. Bateau à moteur (INT+DEX)/5</t>
  </si>
  <si>
    <t>Pil. Engin à chenille (INT+DEX)/5</t>
  </si>
  <si>
    <t>Pil. Hélicoptère (INT+DEX+VOL)/5</t>
  </si>
  <si>
    <t>Plongée sous-marine ((NAGER/2)+CON)/5</t>
  </si>
  <si>
    <t>Ski nordique (AGI+CON)/5</t>
  </si>
  <si>
    <t>FC</t>
  </si>
  <si>
    <t>Seuil</t>
  </si>
  <si>
    <t>achat</t>
  </si>
  <si>
    <t>Niveau</t>
  </si>
  <si>
    <t>Sans Base</t>
  </si>
  <si>
    <t>Archéologie</t>
  </si>
  <si>
    <t>Chimie</t>
  </si>
  <si>
    <t>Codage : Décodage</t>
  </si>
  <si>
    <t>Comptabilité</t>
  </si>
  <si>
    <t>Contrefaçons</t>
  </si>
  <si>
    <t>Connaissances des Armes</t>
  </si>
  <si>
    <t>Dessin</t>
  </si>
  <si>
    <t>Dessin industriel</t>
  </si>
  <si>
    <t>Electricité</t>
  </si>
  <si>
    <t>Electronique</t>
  </si>
  <si>
    <t>Informatique</t>
  </si>
  <si>
    <t>Langue</t>
  </si>
  <si>
    <t>Manipulation explosifs</t>
  </si>
  <si>
    <t>Mathématiques</t>
  </si>
  <si>
    <t>Mécanique</t>
  </si>
  <si>
    <t>Médecine</t>
  </si>
  <si>
    <t>Morse</t>
  </si>
  <si>
    <t>Occultisme</t>
  </si>
  <si>
    <t>Ouvrir coffre-fort</t>
  </si>
  <si>
    <t>Pharmacie</t>
  </si>
  <si>
    <t>Physique nucléaire</t>
  </si>
  <si>
    <t>Radio</t>
  </si>
  <si>
    <t>Secourisme</t>
  </si>
  <si>
    <t>Systèmes d'alarmes</t>
  </si>
  <si>
    <t>Tricher</t>
  </si>
  <si>
    <t>Combat de rue</t>
  </si>
  <si>
    <t>Combat de rue ((FOR x 2 )+ AGI ) / 5</t>
  </si>
  <si>
    <t>Armes de poing petit cal. (VOL+DEX x3)/5</t>
  </si>
  <si>
    <t>Armes de poing gros cal. (VOL+DEX x3)/5</t>
  </si>
  <si>
    <t>Armes d'épaule petit cal. (VOL+DEX x3)/5</t>
  </si>
  <si>
    <t>Armes d'épaule gros cal. (VOL+DEX x3)/5</t>
  </si>
  <si>
    <t>Pistolet mitrailleur (VOL+DEX x3)/5</t>
  </si>
  <si>
    <t>Fusil d'assaut-mitrailleur (VOL+DEX x3)/5</t>
  </si>
  <si>
    <t>Bazookas, lance roquettes (VOL+DEX x3)/5</t>
  </si>
  <si>
    <t>Armes de jet propulsées manuellement (VOL+DEX x3)/5</t>
  </si>
  <si>
    <t>Armes de jet propulsées mécaniquement (VOL+DEX x3)/5</t>
  </si>
  <si>
    <t>Cat 1</t>
  </si>
  <si>
    <t>Cat 2</t>
  </si>
  <si>
    <t>Cat 3</t>
  </si>
  <si>
    <t>Cat 4</t>
  </si>
  <si>
    <t>Cat 5</t>
  </si>
  <si>
    <t>Cat 6</t>
  </si>
  <si>
    <t>Cat 7</t>
  </si>
  <si>
    <t>Cat 8</t>
  </si>
  <si>
    <t>Cat 9</t>
  </si>
  <si>
    <t>Aïkido</t>
  </si>
  <si>
    <t>Judo</t>
  </si>
  <si>
    <t>Karaté</t>
  </si>
  <si>
    <t>Boxe Thaï</t>
  </si>
  <si>
    <t>Boxe Française</t>
  </si>
  <si>
    <t>Boxe Anglaise</t>
  </si>
  <si>
    <t>Kendo</t>
  </si>
  <si>
    <t>Escrime</t>
  </si>
  <si>
    <t>Couteau</t>
  </si>
  <si>
    <t>Close combat</t>
  </si>
  <si>
    <t>Nunchakuté</t>
  </si>
  <si>
    <t>Boken</t>
  </si>
  <si>
    <t>Kung-Fu</t>
  </si>
  <si>
    <t>Tirez 4D6 et mettez les en EDUCATION</t>
  </si>
  <si>
    <t>Total de points à répartir</t>
  </si>
  <si>
    <t>Points restants</t>
  </si>
  <si>
    <t>Chance (CHC) (VOL+ION)/2</t>
  </si>
  <si>
    <t>Education (EDU)</t>
  </si>
  <si>
    <t>Odorat (ODO)</t>
  </si>
  <si>
    <t>Intelligence (INT)</t>
  </si>
  <si>
    <t xml:space="preserve">Intuition (ION) </t>
  </si>
  <si>
    <t xml:space="preserve">Volonté (VOL) </t>
  </si>
  <si>
    <t>Charisme (CHA)</t>
  </si>
  <si>
    <t>Vue (VUE)</t>
  </si>
  <si>
    <t>Base</t>
  </si>
  <si>
    <t>La chance se calcule automatiquement</t>
  </si>
  <si>
    <t>Coût 1</t>
  </si>
  <si>
    <t>Coût2</t>
  </si>
  <si>
    <t>Mettre dans les cases jaunes le niveau souhaité</t>
  </si>
  <si>
    <t>Achat</t>
  </si>
  <si>
    <r>
      <t>Mettre 1 dans la case achat, puis mettre le niveau souhaité</t>
    </r>
    <r>
      <rPr>
        <b/>
        <sz val="11"/>
        <color theme="1"/>
        <rFont val="Calibri"/>
        <family val="2"/>
        <scheme val="minor"/>
      </rPr>
      <t xml:space="preserve"> (si le niveau n'est pas renseigné, il y aura une erreur)</t>
    </r>
  </si>
  <si>
    <t>Nom :</t>
  </si>
  <si>
    <t>Nationnalité :</t>
  </si>
  <si>
    <t>Expérience :</t>
  </si>
  <si>
    <t>Date de naissance :</t>
  </si>
  <si>
    <t>Description physique :</t>
  </si>
  <si>
    <t>Profession :</t>
  </si>
  <si>
    <t>Résidence :</t>
  </si>
  <si>
    <t>Force</t>
  </si>
  <si>
    <t>Dextérité</t>
  </si>
  <si>
    <t>Agilité</t>
  </si>
  <si>
    <t>Masse</t>
  </si>
  <si>
    <t>Consitution</t>
  </si>
  <si>
    <t>Charisme</t>
  </si>
  <si>
    <t>Volonté</t>
  </si>
  <si>
    <t>Equilibre mental</t>
  </si>
  <si>
    <t>Intelligence</t>
  </si>
  <si>
    <t>Intuition</t>
  </si>
  <si>
    <t>Education</t>
  </si>
  <si>
    <t>Chance</t>
  </si>
  <si>
    <t>Odorat</t>
  </si>
  <si>
    <t>Vue</t>
  </si>
  <si>
    <t>Ouïe</t>
  </si>
  <si>
    <t>Points de vie :</t>
  </si>
  <si>
    <t>Actuels :</t>
  </si>
  <si>
    <t>Seuil -2</t>
  </si>
  <si>
    <t>Seuil -4</t>
  </si>
  <si>
    <t>Dégâts temporaires:</t>
  </si>
  <si>
    <t>Vêtements/ Protections:</t>
  </si>
  <si>
    <t>Localisation des blessures:</t>
  </si>
  <si>
    <t>Points de volonté (VOL – 7) Maximum :</t>
  </si>
  <si>
    <t>Actuels</t>
  </si>
  <si>
    <t>% de chances de réussite:</t>
  </si>
  <si>
    <t>Combat à Distance</t>
  </si>
  <si>
    <t>Catégorie</t>
  </si>
  <si>
    <t>XP</t>
  </si>
  <si>
    <t>1- Poing petit calibre</t>
  </si>
  <si>
    <t>2- Poing gros calibre</t>
  </si>
  <si>
    <t>3- Epaule petit calibre</t>
  </si>
  <si>
    <t>4- Epaule grand calibre</t>
  </si>
  <si>
    <t>5- Fusil assaut</t>
  </si>
  <si>
    <t>6- Pistolet mitrailleur</t>
  </si>
  <si>
    <t>7- Bazooka</t>
  </si>
  <si>
    <t>8- Armes jet manu.</t>
  </si>
  <si>
    <t>9- Armes jet méca.</t>
  </si>
  <si>
    <t>Combat au corps à corps</t>
  </si>
  <si>
    <t>MD Force</t>
  </si>
  <si>
    <t>Techniques de corps à corps</t>
  </si>
  <si>
    <t>MD niveau</t>
  </si>
  <si>
    <t>Force + Masse</t>
  </si>
  <si>
    <t>+1</t>
  </si>
  <si>
    <t>+2</t>
  </si>
  <si>
    <t>+3</t>
  </si>
  <si>
    <t>+4</t>
  </si>
  <si>
    <t>+5</t>
  </si>
  <si>
    <t>+6</t>
  </si>
  <si>
    <t>+8</t>
  </si>
  <si>
    <t>Points dépensés</t>
  </si>
  <si>
    <r>
      <t xml:space="preserve">Renseigner sur la feuille de perso le nom </t>
    </r>
    <r>
      <rPr>
        <sz val="11"/>
        <color rgb="FFFF0000"/>
        <rFont val="Calibri"/>
        <family val="2"/>
        <scheme val="minor"/>
      </rPr>
      <t>exact</t>
    </r>
    <r>
      <rPr>
        <sz val="11"/>
        <color theme="1"/>
        <rFont val="Calibri"/>
        <family val="2"/>
        <scheme val="minor"/>
      </rPr>
      <t xml:space="preserve"> des arts martiaux pratiqués pour que la feuille reprenne ces données</t>
    </r>
  </si>
  <si>
    <t>Tirage des caractéristiques</t>
  </si>
  <si>
    <t>Effectuez 10 tirages de 4D6 en gardant les 3 meilleurs dés, placez les au choix dans les cases jaunes</t>
  </si>
  <si>
    <t>Effectuez 3 tirages de 4D6 en gardant les 3 meilleurs dés, placez les au choixdans les cases oranges</t>
  </si>
  <si>
    <t>N'écrivez que dans les cases de couleur</t>
  </si>
  <si>
    <t>Armes à feu</t>
  </si>
  <si>
    <t>MD</t>
  </si>
  <si>
    <t>Temps rech.</t>
  </si>
  <si>
    <t>Munitions</t>
  </si>
  <si>
    <t>Rap. Tir</t>
  </si>
  <si>
    <t>Mécanisme</t>
  </si>
  <si>
    <t>Calibre</t>
  </si>
  <si>
    <t>Avec bases</t>
  </si>
  <si>
    <t>Sans base</t>
  </si>
  <si>
    <t>Anthropologie</t>
  </si>
  <si>
    <t>Botanique</t>
  </si>
  <si>
    <t>Chercher</t>
  </si>
  <si>
    <t>Courir sprint</t>
  </si>
  <si>
    <t>Courir fond</t>
  </si>
  <si>
    <t>Droit</t>
  </si>
  <si>
    <t>Economie</t>
  </si>
  <si>
    <t xml:space="preserve">Esquiver </t>
  </si>
  <si>
    <t>Géographie</t>
  </si>
  <si>
    <t>Grimper</t>
  </si>
  <si>
    <t>Histoire</t>
  </si>
  <si>
    <t>Lancer</t>
  </si>
  <si>
    <t>Langue natale</t>
  </si>
  <si>
    <t>Littérature</t>
  </si>
  <si>
    <t>Musique</t>
  </si>
  <si>
    <t>Orientation</t>
  </si>
  <si>
    <t>Physique générale</t>
  </si>
  <si>
    <t>Pister</t>
  </si>
  <si>
    <t>Politique</t>
  </si>
  <si>
    <t>Psychologie</t>
  </si>
  <si>
    <t>Remarquer</t>
  </si>
  <si>
    <t>Sauter</t>
  </si>
  <si>
    <t>Se cacher</t>
  </si>
  <si>
    <t>Séduction</t>
  </si>
  <si>
    <t>Survie</t>
  </si>
  <si>
    <t>Tomber</t>
  </si>
  <si>
    <t>Zoologie</t>
  </si>
  <si>
    <t>Commerce</t>
  </si>
  <si>
    <t>Crochetage</t>
  </si>
  <si>
    <t>Equitation</t>
  </si>
  <si>
    <t>Jeu</t>
  </si>
  <si>
    <t>Jouer la comédie</t>
  </si>
  <si>
    <t>Interrogatoire</t>
  </si>
  <si>
    <t>Maquillage / Déguisement</t>
  </si>
  <si>
    <t>Manoeuvrer bateau à voile</t>
  </si>
  <si>
    <t>Nager</t>
  </si>
  <si>
    <t>Navigation</t>
  </si>
  <si>
    <t>Parachutisme</t>
  </si>
  <si>
    <t>Photographie</t>
  </si>
  <si>
    <t>Pickpocket</t>
  </si>
  <si>
    <t>Plongée sous-marine</t>
  </si>
  <si>
    <t>Ski alpin</t>
  </si>
  <si>
    <t>Ski nordique</t>
  </si>
  <si>
    <t>Système D</t>
  </si>
  <si>
    <t>Conn. des Armes</t>
  </si>
  <si>
    <t>Manip. explosifs</t>
  </si>
  <si>
    <t>Se mouvoir en sil.</t>
  </si>
  <si>
    <t>Conduite automobile</t>
  </si>
  <si>
    <t>Conduite Moto</t>
  </si>
  <si>
    <t>Conduite Poids Lourd</t>
  </si>
  <si>
    <t>Pilotage avion</t>
  </si>
  <si>
    <t>Pilotage bateau à moteur</t>
  </si>
  <si>
    <t>Pilotage  Engin à chenille</t>
  </si>
  <si>
    <t>Pilotage Hélicoptère</t>
  </si>
  <si>
    <t>Notes</t>
  </si>
  <si>
    <t>Ecrire l'orthographe exacte de l'art martial (ou copier-coller depuis l'onglet generation)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</si>
</sst>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5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2" fillId="0" borderId="0" xfId="0" applyFont="1"/>
    <xf numFmtId="0" fontId="0" fillId="0" borderId="0" xfId="0" applyFont="1" applyFill="1" applyBorder="1"/>
    <xf numFmtId="0" fontId="0" fillId="0" borderId="0" xfId="0" applyFont="1"/>
    <xf numFmtId="0" fontId="0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4" borderId="0" xfId="0" applyFont="1" applyFill="1" applyBorder="1"/>
    <xf numFmtId="0" fontId="0" fillId="0" borderId="3" xfId="0" applyFont="1" applyBorder="1" applyAlignment="1">
      <alignment vertical="center"/>
    </xf>
    <xf numFmtId="0" fontId="0" fillId="0" borderId="3" xfId="0" applyFont="1" applyBorder="1"/>
    <xf numFmtId="0" fontId="0" fillId="0" borderId="0" xfId="0" applyFont="1" applyBorder="1"/>
    <xf numFmtId="0" fontId="0" fillId="0" borderId="5" xfId="0" applyFont="1" applyFill="1" applyBorder="1"/>
    <xf numFmtId="0" fontId="0" fillId="0" borderId="0" xfId="0" applyFont="1" applyFill="1" applyBorder="1" applyAlignment="1"/>
    <xf numFmtId="0" fontId="0" fillId="0" borderId="6" xfId="0" applyFont="1" applyFill="1" applyBorder="1"/>
    <xf numFmtId="0" fontId="0" fillId="0" borderId="18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2" xfId="0" applyFont="1" applyFill="1" applyBorder="1"/>
    <xf numFmtId="0" fontId="0" fillId="0" borderId="13" xfId="0" applyFont="1" applyFill="1" applyBorder="1"/>
    <xf numFmtId="0" fontId="0" fillId="0" borderId="18" xfId="0" applyFont="1" applyBorder="1"/>
    <xf numFmtId="0" fontId="0" fillId="0" borderId="34" xfId="0" applyFont="1" applyBorder="1"/>
    <xf numFmtId="0" fontId="0" fillId="0" borderId="6" xfId="0" applyFont="1" applyBorder="1"/>
    <xf numFmtId="0" fontId="0" fillId="0" borderId="8" xfId="0" applyFont="1" applyFill="1" applyBorder="1"/>
    <xf numFmtId="0" fontId="0" fillId="5" borderId="0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49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4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5" xfId="0" applyFont="1" applyBorder="1"/>
    <xf numFmtId="0" fontId="0" fillId="0" borderId="30" xfId="0" applyFont="1" applyFill="1" applyBorder="1"/>
    <xf numFmtId="0" fontId="0" fillId="0" borderId="9" xfId="0" applyFont="1" applyFill="1" applyBorder="1"/>
    <xf numFmtId="0" fontId="8" fillId="5" borderId="0" xfId="0" applyFont="1" applyFill="1" applyBorder="1" applyAlignment="1">
      <alignment vertical="center" wrapText="1"/>
    </xf>
    <xf numFmtId="0" fontId="0" fillId="4" borderId="29" xfId="0" applyFont="1" applyFill="1" applyBorder="1"/>
    <xf numFmtId="0" fontId="0" fillId="4" borderId="18" xfId="0" applyFont="1" applyFill="1" applyBorder="1"/>
    <xf numFmtId="0" fontId="0" fillId="4" borderId="19" xfId="0" applyFont="1" applyFill="1" applyBorder="1"/>
    <xf numFmtId="0" fontId="0" fillId="4" borderId="32" xfId="0" applyFont="1" applyFill="1" applyBorder="1"/>
    <xf numFmtId="0" fontId="0" fillId="4" borderId="33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left" vertical="center"/>
    </xf>
    <xf numFmtId="0" fontId="0" fillId="4" borderId="33" xfId="0" applyFont="1" applyFill="1" applyBorder="1" applyAlignment="1">
      <alignment horizontal="left" vertical="center"/>
    </xf>
    <xf numFmtId="0" fontId="0" fillId="4" borderId="33" xfId="0" applyFont="1" applyFill="1" applyBorder="1"/>
    <xf numFmtId="0" fontId="6" fillId="4" borderId="33" xfId="0" applyFont="1" applyFill="1" applyBorder="1" applyAlignment="1">
      <alignment horizontal="center" vertical="center"/>
    </xf>
    <xf numFmtId="0" fontId="0" fillId="4" borderId="15" xfId="0" applyFont="1" applyFill="1" applyBorder="1"/>
    <xf numFmtId="0" fontId="0" fillId="4" borderId="13" xfId="0" applyFont="1" applyFill="1" applyBorder="1"/>
    <xf numFmtId="0" fontId="0" fillId="4" borderId="14" xfId="0" applyFont="1" applyFill="1" applyBorder="1"/>
    <xf numFmtId="0" fontId="0" fillId="6" borderId="0" xfId="0" applyFont="1" applyFill="1"/>
    <xf numFmtId="0" fontId="0" fillId="6" borderId="0" xfId="0" applyFill="1"/>
    <xf numFmtId="0" fontId="0" fillId="6" borderId="1" xfId="0" applyFill="1" applyBorder="1" applyAlignment="1">
      <alignment horizontal="center"/>
    </xf>
    <xf numFmtId="0" fontId="11" fillId="0" borderId="0" xfId="0" applyFont="1"/>
    <xf numFmtId="0" fontId="0" fillId="0" borderId="0" xfId="0" applyFont="1" applyFill="1" applyBorder="1" applyAlignment="1">
      <alignment horizontal="center"/>
    </xf>
    <xf numFmtId="0" fontId="0" fillId="5" borderId="0" xfId="0" applyFont="1" applyFill="1"/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0" fillId="0" borderId="7" xfId="0" applyFont="1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4" fillId="5" borderId="0" xfId="0" applyFont="1" applyFill="1" applyBorder="1"/>
    <xf numFmtId="0" fontId="0" fillId="5" borderId="0" xfId="0" applyFont="1" applyFill="1" applyBorder="1" applyAlignment="1"/>
    <xf numFmtId="0" fontId="0" fillId="0" borderId="24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0" fillId="0" borderId="3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0" fillId="0" borderId="24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0" fillId="0" borderId="27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1</xdr:row>
      <xdr:rowOff>57150</xdr:rowOff>
    </xdr:from>
    <xdr:to>
      <xdr:col>24</xdr:col>
      <xdr:colOff>104775</xdr:colOff>
      <xdr:row>6</xdr:row>
      <xdr:rowOff>76200</xdr:rowOff>
    </xdr:to>
    <xdr:pic>
      <xdr:nvPicPr>
        <xdr:cNvPr id="2" name="Picture 1" descr="traum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0" y="180975"/>
          <a:ext cx="20859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1"/>
  <sheetViews>
    <sheetView topLeftCell="A28" workbookViewId="0">
      <selection activeCell="AB28" sqref="AB28"/>
    </sheetView>
  </sheetViews>
  <sheetFormatPr baseColWidth="10" defaultRowHeight="15"/>
  <cols>
    <col min="2" max="2" width="39.140625" customWidth="1"/>
    <col min="3" max="3" width="5.140625" bestFit="1" customWidth="1"/>
    <col min="4" max="4" width="3.140625" hidden="1" customWidth="1"/>
    <col min="5" max="5" width="5.42578125" hidden="1" customWidth="1"/>
    <col min="6" max="6" width="7.28515625" bestFit="1" customWidth="1"/>
    <col min="7" max="8" width="7.28515625" hidden="1" customWidth="1"/>
    <col min="9" max="9" width="41.140625" bestFit="1" customWidth="1"/>
    <col min="10" max="10" width="6" bestFit="1" customWidth="1"/>
    <col min="11" max="11" width="5.140625" bestFit="1" customWidth="1"/>
    <col min="12" max="12" width="5.7109375" hidden="1" customWidth="1"/>
    <col min="13" max="13" width="3.140625" hidden="1" customWidth="1"/>
    <col min="14" max="14" width="5.42578125" hidden="1" customWidth="1"/>
    <col min="15" max="15" width="7.28515625" bestFit="1" customWidth="1"/>
    <col min="16" max="17" width="7.28515625" hidden="1" customWidth="1"/>
    <col min="18" max="18" width="38.28515625" customWidth="1"/>
    <col min="19" max="19" width="6" bestFit="1" customWidth="1"/>
    <col min="20" max="20" width="5.7109375" hidden="1" customWidth="1"/>
    <col min="21" max="21" width="3.140625" hidden="1" customWidth="1"/>
    <col min="22" max="22" width="5.42578125" hidden="1" customWidth="1"/>
    <col min="23" max="23" width="7.28515625" bestFit="1" customWidth="1"/>
    <col min="24" max="24" width="6.5703125" hidden="1" customWidth="1"/>
    <col min="25" max="25" width="6.140625" hidden="1" customWidth="1"/>
  </cols>
  <sheetData>
    <row r="1" spans="2:19">
      <c r="B1" s="63" t="s">
        <v>203</v>
      </c>
    </row>
    <row r="2" spans="2:19">
      <c r="B2" s="7" t="s">
        <v>200</v>
      </c>
    </row>
    <row r="3" spans="2:19">
      <c r="B3" s="2" t="s">
        <v>201</v>
      </c>
      <c r="C3" s="2"/>
      <c r="D3" s="2"/>
      <c r="E3" s="2"/>
      <c r="F3" s="2"/>
      <c r="G3" s="2"/>
      <c r="H3" s="2"/>
      <c r="I3" s="2"/>
    </row>
    <row r="4" spans="2:19">
      <c r="B4" s="3" t="s">
        <v>202</v>
      </c>
      <c r="C4" s="3"/>
      <c r="D4" s="3"/>
      <c r="E4" s="3"/>
      <c r="F4" s="3"/>
      <c r="G4" s="3"/>
      <c r="H4" s="3"/>
      <c r="I4" s="3"/>
    </row>
    <row r="5" spans="2:19">
      <c r="B5" s="60" t="s">
        <v>124</v>
      </c>
      <c r="C5" s="61"/>
      <c r="D5" s="61"/>
      <c r="E5" s="61"/>
      <c r="F5" s="61"/>
      <c r="G5" s="61"/>
      <c r="H5" s="61"/>
      <c r="I5" s="61"/>
    </row>
    <row r="6" spans="2:19">
      <c r="B6" s="9" t="s">
        <v>136</v>
      </c>
    </row>
    <row r="8" spans="2:19">
      <c r="B8" s="4" t="s">
        <v>0</v>
      </c>
      <c r="C8" s="37"/>
      <c r="I8" s="4" t="s">
        <v>133</v>
      </c>
      <c r="J8" s="37"/>
      <c r="R8" s="4" t="s">
        <v>128</v>
      </c>
      <c r="S8" s="62"/>
    </row>
    <row r="9" spans="2:19">
      <c r="B9" s="4" t="s">
        <v>1</v>
      </c>
      <c r="C9" s="37"/>
      <c r="I9" s="4" t="s">
        <v>132</v>
      </c>
      <c r="J9" s="37"/>
      <c r="R9" s="4" t="s">
        <v>127</v>
      </c>
      <c r="S9" s="38">
        <f>ROUND((J12+J9)/2,0)</f>
        <v>0</v>
      </c>
    </row>
    <row r="10" spans="2:19">
      <c r="B10" s="4" t="s">
        <v>2</v>
      </c>
      <c r="C10" s="37"/>
      <c r="I10" s="4" t="s">
        <v>3</v>
      </c>
      <c r="J10" s="37"/>
      <c r="R10" s="4" t="s">
        <v>129</v>
      </c>
      <c r="S10" s="39"/>
    </row>
    <row r="11" spans="2:19">
      <c r="B11" s="4" t="s">
        <v>4</v>
      </c>
      <c r="C11" s="37"/>
      <c r="I11" s="4" t="s">
        <v>130</v>
      </c>
      <c r="J11" s="37"/>
      <c r="R11" s="4" t="s">
        <v>134</v>
      </c>
      <c r="S11" s="39"/>
    </row>
    <row r="12" spans="2:19">
      <c r="B12" s="4" t="s">
        <v>5</v>
      </c>
      <c r="C12" s="37"/>
      <c r="I12" s="4" t="s">
        <v>131</v>
      </c>
      <c r="J12" s="37"/>
      <c r="R12" s="4" t="s">
        <v>6</v>
      </c>
      <c r="S12" s="39"/>
    </row>
    <row r="14" spans="2:19">
      <c r="B14" t="s">
        <v>125</v>
      </c>
      <c r="F14">
        <f>C8+C9+C10+C11+J8+J9+J10+J11+J12+S8+S11+S12</f>
        <v>0</v>
      </c>
    </row>
    <row r="15" spans="2:19">
      <c r="B15" t="s">
        <v>198</v>
      </c>
      <c r="F15">
        <f>G47+H47+G58+H58+P43+Q43+P61+Q61+X47+Y47</f>
        <v>0</v>
      </c>
    </row>
    <row r="16" spans="2:19">
      <c r="B16" t="s">
        <v>126</v>
      </c>
      <c r="F16">
        <f>F14-F15</f>
        <v>0</v>
      </c>
    </row>
    <row r="17" spans="2:25" ht="45">
      <c r="B17" s="7" t="s">
        <v>139</v>
      </c>
      <c r="I17" s="1" t="s">
        <v>141</v>
      </c>
      <c r="R17" s="1" t="s">
        <v>141</v>
      </c>
      <c r="S17" s="1"/>
    </row>
    <row r="18" spans="2:25">
      <c r="B18" t="s">
        <v>7</v>
      </c>
      <c r="C18" t="s">
        <v>135</v>
      </c>
      <c r="D18" t="s">
        <v>61</v>
      </c>
      <c r="E18" t="s">
        <v>62</v>
      </c>
      <c r="F18" t="s">
        <v>64</v>
      </c>
      <c r="G18" t="s">
        <v>137</v>
      </c>
      <c r="H18" t="s">
        <v>138</v>
      </c>
      <c r="I18" t="s">
        <v>21</v>
      </c>
      <c r="J18" t="s">
        <v>140</v>
      </c>
      <c r="K18" t="s">
        <v>135</v>
      </c>
      <c r="L18" t="s">
        <v>63</v>
      </c>
      <c r="M18" t="s">
        <v>61</v>
      </c>
      <c r="N18" t="s">
        <v>62</v>
      </c>
      <c r="O18" t="s">
        <v>64</v>
      </c>
      <c r="P18" t="s">
        <v>137</v>
      </c>
      <c r="Q18" t="s">
        <v>138</v>
      </c>
      <c r="R18" t="s">
        <v>65</v>
      </c>
      <c r="S18" t="s">
        <v>140</v>
      </c>
      <c r="T18" t="s">
        <v>63</v>
      </c>
      <c r="U18" t="s">
        <v>61</v>
      </c>
      <c r="V18" t="s">
        <v>62</v>
      </c>
      <c r="W18" t="s">
        <v>64</v>
      </c>
      <c r="X18" t="s">
        <v>137</v>
      </c>
      <c r="Y18" t="s">
        <v>138</v>
      </c>
    </row>
    <row r="19" spans="2:25">
      <c r="B19" s="4" t="s">
        <v>8</v>
      </c>
      <c r="C19" s="4">
        <f>ROUND(S$8/5,0)</f>
        <v>0</v>
      </c>
      <c r="D19" s="4">
        <v>1</v>
      </c>
      <c r="E19" s="4">
        <v>19</v>
      </c>
      <c r="F19" s="5"/>
      <c r="G19">
        <f>IF(F19=0,0,(F19-C19)*D19)</f>
        <v>0</v>
      </c>
      <c r="H19">
        <f>IF(F19&gt;E19,(F19-E19)*D19,0)</f>
        <v>0</v>
      </c>
      <c r="I19" s="4" t="s">
        <v>22</v>
      </c>
      <c r="J19" s="5"/>
      <c r="K19" s="4">
        <f>ROUND((J$11+S$8)/5,0)</f>
        <v>0</v>
      </c>
      <c r="L19" s="4">
        <v>2</v>
      </c>
      <c r="M19" s="4">
        <v>1</v>
      </c>
      <c r="N19" s="4">
        <v>19</v>
      </c>
      <c r="O19" s="5"/>
      <c r="P19">
        <f>IF(J19=1,L19+(O19-K19)*M19,0)</f>
        <v>0</v>
      </c>
      <c r="Q19">
        <f>IF(O19&gt;N19,(O19-N19)*M19,0)</f>
        <v>0</v>
      </c>
      <c r="R19" s="4" t="s">
        <v>66</v>
      </c>
      <c r="S19" s="5"/>
      <c r="T19" s="4"/>
      <c r="U19" s="4">
        <v>1</v>
      </c>
      <c r="V19" s="4">
        <v>19</v>
      </c>
      <c r="W19" s="5"/>
      <c r="X19">
        <f>IF(S19=1,T19*S19+W19*U19,0)</f>
        <v>0</v>
      </c>
      <c r="Y19">
        <f>IF(W19&gt;V19,(W19-V19)*U19,0)</f>
        <v>0</v>
      </c>
    </row>
    <row r="20" spans="2:25">
      <c r="B20" s="4" t="s">
        <v>9</v>
      </c>
      <c r="C20" s="4">
        <f>ROUND(S$8/5,0)</f>
        <v>0</v>
      </c>
      <c r="D20" s="4">
        <v>1</v>
      </c>
      <c r="E20" s="4">
        <v>19</v>
      </c>
      <c r="F20" s="5"/>
      <c r="G20">
        <f t="shared" ref="G20:G57" si="0">IF(F20=0,0,(F20-C20)*D20)</f>
        <v>0</v>
      </c>
      <c r="H20">
        <f t="shared" ref="H20:H57" si="1">IF(F20&gt;E20,(F20-E20)*D20,0)</f>
        <v>0</v>
      </c>
      <c r="I20" s="4" t="s">
        <v>23</v>
      </c>
      <c r="J20" s="5"/>
      <c r="K20" s="4">
        <f>ROUND((J$11+S$8)/5,0)</f>
        <v>0</v>
      </c>
      <c r="L20" s="4">
        <v>1</v>
      </c>
      <c r="M20" s="4">
        <v>1</v>
      </c>
      <c r="N20" s="4">
        <v>19</v>
      </c>
      <c r="O20" s="5"/>
      <c r="P20">
        <f t="shared" ref="P20:P42" si="2">IF(J20=1,L20+(O20-K20)*M20,0)</f>
        <v>0</v>
      </c>
      <c r="Q20">
        <f t="shared" ref="Q20:Q42" si="3">IF(O20&gt;N20,(O20-N20)*M20,0)</f>
        <v>0</v>
      </c>
      <c r="R20" s="4" t="s">
        <v>67</v>
      </c>
      <c r="S20" s="5"/>
      <c r="T20" s="4"/>
      <c r="U20" s="4">
        <v>1</v>
      </c>
      <c r="V20" s="4">
        <v>19</v>
      </c>
      <c r="W20" s="5"/>
      <c r="X20">
        <f t="shared" ref="X20:X46" si="4">IF(S20=1,T20*S20+W20*U20,0)</f>
        <v>0</v>
      </c>
      <c r="Y20">
        <f t="shared" ref="Y20:Y46" si="5">IF(W20&gt;V20,(W20-V20)*U20,0)</f>
        <v>0</v>
      </c>
    </row>
    <row r="21" spans="2:25">
      <c r="B21" s="4" t="s">
        <v>20</v>
      </c>
      <c r="C21" s="4">
        <f>ROUND((J$9+J$11+J$12)/5,0)</f>
        <v>0</v>
      </c>
      <c r="D21" s="4">
        <v>1</v>
      </c>
      <c r="E21" s="4">
        <v>18</v>
      </c>
      <c r="F21" s="5"/>
      <c r="G21">
        <f t="shared" si="0"/>
        <v>0</v>
      </c>
      <c r="H21">
        <f t="shared" si="1"/>
        <v>0</v>
      </c>
      <c r="I21" s="4" t="s">
        <v>24</v>
      </c>
      <c r="J21" s="5"/>
      <c r="K21" s="4">
        <f>ROUND((J$11+S$8)/5,0)</f>
        <v>0</v>
      </c>
      <c r="L21" s="4">
        <v>2</v>
      </c>
      <c r="M21" s="4">
        <v>1</v>
      </c>
      <c r="N21" s="4">
        <v>19</v>
      </c>
      <c r="O21" s="5"/>
      <c r="P21">
        <f t="shared" si="2"/>
        <v>0</v>
      </c>
      <c r="Q21">
        <f t="shared" si="3"/>
        <v>0</v>
      </c>
      <c r="R21" s="4" t="s">
        <v>68</v>
      </c>
      <c r="S21" s="5"/>
      <c r="T21" s="4"/>
      <c r="U21" s="4">
        <v>1</v>
      </c>
      <c r="V21" s="4">
        <v>19</v>
      </c>
      <c r="W21" s="5"/>
      <c r="X21">
        <f t="shared" si="4"/>
        <v>0</v>
      </c>
      <c r="Y21">
        <f t="shared" si="5"/>
        <v>0</v>
      </c>
    </row>
    <row r="22" spans="2:25">
      <c r="B22" s="4" t="s">
        <v>38</v>
      </c>
      <c r="C22" s="4">
        <f>ROUND((C8*2+C11)/5,0)</f>
        <v>0</v>
      </c>
      <c r="D22" s="4">
        <v>1</v>
      </c>
      <c r="E22" s="4">
        <v>19</v>
      </c>
      <c r="F22" s="5"/>
      <c r="G22">
        <f t="shared" si="0"/>
        <v>0</v>
      </c>
      <c r="H22">
        <f t="shared" si="1"/>
        <v>0</v>
      </c>
      <c r="I22" s="4" t="s">
        <v>25</v>
      </c>
      <c r="J22" s="5"/>
      <c r="K22" s="4">
        <f>ROUND((J$11+S$8)/5,0)</f>
        <v>0</v>
      </c>
      <c r="L22" s="4">
        <v>2</v>
      </c>
      <c r="M22" s="4">
        <v>1</v>
      </c>
      <c r="N22" s="4">
        <v>19</v>
      </c>
      <c r="O22" s="5"/>
      <c r="P22">
        <f t="shared" si="2"/>
        <v>0</v>
      </c>
      <c r="Q22">
        <f t="shared" si="3"/>
        <v>0</v>
      </c>
      <c r="R22" s="4" t="s">
        <v>69</v>
      </c>
      <c r="S22" s="5"/>
      <c r="T22" s="4"/>
      <c r="U22" s="4">
        <v>1</v>
      </c>
      <c r="V22" s="4">
        <v>19</v>
      </c>
      <c r="W22" s="5"/>
      <c r="X22">
        <f t="shared" si="4"/>
        <v>0</v>
      </c>
      <c r="Y22">
        <f t="shared" si="5"/>
        <v>0</v>
      </c>
    </row>
    <row r="23" spans="2:25">
      <c r="B23" s="4" t="s">
        <v>39</v>
      </c>
      <c r="C23" s="4">
        <f>ROUND((C11*2+C8)/5,0)</f>
        <v>0</v>
      </c>
      <c r="D23" s="4">
        <v>1</v>
      </c>
      <c r="E23" s="4">
        <v>19</v>
      </c>
      <c r="F23" s="5"/>
      <c r="G23">
        <f t="shared" si="0"/>
        <v>0</v>
      </c>
      <c r="H23">
        <f t="shared" si="1"/>
        <v>0</v>
      </c>
      <c r="I23" s="4" t="s">
        <v>26</v>
      </c>
      <c r="J23" s="5"/>
      <c r="K23" s="4">
        <f>ROUND(C9/3,0)</f>
        <v>0</v>
      </c>
      <c r="L23" s="4">
        <v>2</v>
      </c>
      <c r="M23" s="4">
        <v>1</v>
      </c>
      <c r="N23" s="4">
        <v>19</v>
      </c>
      <c r="O23" s="5"/>
      <c r="P23">
        <f t="shared" si="2"/>
        <v>0</v>
      </c>
      <c r="Q23">
        <f t="shared" si="3"/>
        <v>0</v>
      </c>
      <c r="R23" s="4" t="s">
        <v>70</v>
      </c>
      <c r="S23" s="5"/>
      <c r="T23" s="4"/>
      <c r="U23" s="4">
        <v>1</v>
      </c>
      <c r="V23" s="4">
        <v>19</v>
      </c>
      <c r="W23" s="5"/>
      <c r="X23">
        <f t="shared" si="4"/>
        <v>0</v>
      </c>
      <c r="Y23">
        <f t="shared" si="5"/>
        <v>0</v>
      </c>
    </row>
    <row r="24" spans="2:25">
      <c r="B24" s="4" t="s">
        <v>10</v>
      </c>
      <c r="C24" s="4">
        <f>ROUND(S$8/5,0)</f>
        <v>0</v>
      </c>
      <c r="D24" s="4">
        <v>1</v>
      </c>
      <c r="E24" s="4">
        <v>19</v>
      </c>
      <c r="F24" s="5"/>
      <c r="G24">
        <f t="shared" si="0"/>
        <v>0</v>
      </c>
      <c r="H24">
        <f t="shared" si="1"/>
        <v>0</v>
      </c>
      <c r="I24" s="4" t="s">
        <v>27</v>
      </c>
      <c r="J24" s="5"/>
      <c r="K24" s="4">
        <f>ROUND((C10+J9)/5,0)</f>
        <v>0</v>
      </c>
      <c r="L24" s="4">
        <v>1</v>
      </c>
      <c r="M24" s="4">
        <v>1</v>
      </c>
      <c r="N24" s="4">
        <v>19</v>
      </c>
      <c r="O24" s="5"/>
      <c r="P24">
        <f t="shared" si="2"/>
        <v>0</v>
      </c>
      <c r="Q24">
        <f t="shared" si="3"/>
        <v>0</v>
      </c>
      <c r="R24" s="4" t="s">
        <v>71</v>
      </c>
      <c r="S24" s="5"/>
      <c r="T24" s="4"/>
      <c r="U24" s="4">
        <v>1</v>
      </c>
      <c r="V24" s="4">
        <v>19</v>
      </c>
      <c r="W24" s="5"/>
      <c r="X24">
        <f t="shared" si="4"/>
        <v>0</v>
      </c>
      <c r="Y24">
        <f t="shared" si="5"/>
        <v>0</v>
      </c>
    </row>
    <row r="25" spans="2:25">
      <c r="B25" s="4" t="s">
        <v>11</v>
      </c>
      <c r="C25" s="4">
        <f>ROUND(S$8/5,0)</f>
        <v>0</v>
      </c>
      <c r="D25" s="4">
        <v>1</v>
      </c>
      <c r="E25" s="4">
        <v>19</v>
      </c>
      <c r="F25" s="5"/>
      <c r="G25">
        <f t="shared" si="0"/>
        <v>0</v>
      </c>
      <c r="H25">
        <f t="shared" si="1"/>
        <v>0</v>
      </c>
      <c r="I25" s="4" t="s">
        <v>28</v>
      </c>
      <c r="J25" s="5"/>
      <c r="K25" s="4">
        <f>ROUND((J11+J12)/5,0)</f>
        <v>0</v>
      </c>
      <c r="L25" s="4">
        <v>3</v>
      </c>
      <c r="M25" s="4">
        <v>1</v>
      </c>
      <c r="N25" s="4">
        <v>19</v>
      </c>
      <c r="O25" s="5"/>
      <c r="P25">
        <f t="shared" si="2"/>
        <v>0</v>
      </c>
      <c r="Q25">
        <f t="shared" si="3"/>
        <v>0</v>
      </c>
      <c r="R25" s="4" t="s">
        <v>72</v>
      </c>
      <c r="S25" s="5"/>
      <c r="T25" s="4"/>
      <c r="U25" s="4">
        <v>1</v>
      </c>
      <c r="V25" s="4">
        <v>19</v>
      </c>
      <c r="W25" s="5"/>
      <c r="X25">
        <f t="shared" si="4"/>
        <v>0</v>
      </c>
      <c r="Y25">
        <f t="shared" si="5"/>
        <v>0</v>
      </c>
    </row>
    <row r="26" spans="2:25">
      <c r="B26" s="4" t="s">
        <v>12</v>
      </c>
      <c r="C26" s="4">
        <f>ROUND((C10+J12)/5,0)</f>
        <v>0</v>
      </c>
      <c r="D26" s="4">
        <v>2</v>
      </c>
      <c r="E26" s="4">
        <v>18</v>
      </c>
      <c r="F26" s="5"/>
      <c r="G26">
        <f t="shared" si="0"/>
        <v>0</v>
      </c>
      <c r="H26">
        <f t="shared" si="1"/>
        <v>0</v>
      </c>
      <c r="I26" s="4" t="s">
        <v>34</v>
      </c>
      <c r="J26" s="5"/>
      <c r="K26" s="4">
        <f>ROUND((J8+J9+J11+J12)/10,0)</f>
        <v>0</v>
      </c>
      <c r="L26" s="4">
        <v>4</v>
      </c>
      <c r="M26" s="4">
        <v>1</v>
      </c>
      <c r="N26" s="4">
        <v>19</v>
      </c>
      <c r="O26" s="5"/>
      <c r="P26">
        <f t="shared" si="2"/>
        <v>0</v>
      </c>
      <c r="Q26">
        <f t="shared" si="3"/>
        <v>0</v>
      </c>
      <c r="R26" s="4" t="s">
        <v>73</v>
      </c>
      <c r="S26" s="5"/>
      <c r="T26" s="4"/>
      <c r="U26" s="4">
        <v>1</v>
      </c>
      <c r="V26" s="4">
        <v>19</v>
      </c>
      <c r="W26" s="5"/>
      <c r="X26">
        <f t="shared" si="4"/>
        <v>0</v>
      </c>
      <c r="Y26">
        <f t="shared" si="5"/>
        <v>0</v>
      </c>
    </row>
    <row r="27" spans="2:25">
      <c r="B27" s="4" t="s">
        <v>13</v>
      </c>
      <c r="C27" s="4">
        <f>ROUND(S$8/5,0)</f>
        <v>0</v>
      </c>
      <c r="D27" s="4">
        <v>1</v>
      </c>
      <c r="E27" s="4">
        <v>19</v>
      </c>
      <c r="F27" s="5"/>
      <c r="G27">
        <f t="shared" si="0"/>
        <v>0</v>
      </c>
      <c r="H27">
        <f t="shared" si="1"/>
        <v>0</v>
      </c>
      <c r="I27" s="4" t="s">
        <v>35</v>
      </c>
      <c r="J27" s="5"/>
      <c r="K27" s="4">
        <f>ROUND((J8+J9)/5,0)</f>
        <v>0</v>
      </c>
      <c r="L27" s="4">
        <v>2</v>
      </c>
      <c r="M27" s="4">
        <v>1</v>
      </c>
      <c r="N27" s="4">
        <v>19</v>
      </c>
      <c r="O27" s="5"/>
      <c r="P27">
        <f t="shared" si="2"/>
        <v>0</v>
      </c>
      <c r="Q27">
        <f t="shared" si="3"/>
        <v>0</v>
      </c>
      <c r="R27" s="4" t="s">
        <v>74</v>
      </c>
      <c r="S27" s="5"/>
      <c r="T27" s="4"/>
      <c r="U27" s="4">
        <v>1</v>
      </c>
      <c r="V27" s="4">
        <v>19</v>
      </c>
      <c r="W27" s="5"/>
      <c r="X27">
        <f t="shared" si="4"/>
        <v>0</v>
      </c>
      <c r="Y27">
        <f t="shared" si="5"/>
        <v>0</v>
      </c>
    </row>
    <row r="28" spans="2:25">
      <c r="B28" s="4" t="s">
        <v>40</v>
      </c>
      <c r="C28" s="4">
        <f>ROUND((C8+C10+J9)/5,0)</f>
        <v>0</v>
      </c>
      <c r="D28" s="4">
        <v>1</v>
      </c>
      <c r="E28" s="4">
        <v>19</v>
      </c>
      <c r="F28" s="5"/>
      <c r="G28">
        <f t="shared" si="0"/>
        <v>0</v>
      </c>
      <c r="H28">
        <f t="shared" si="1"/>
        <v>0</v>
      </c>
      <c r="I28" s="4" t="s">
        <v>36</v>
      </c>
      <c r="J28" s="5"/>
      <c r="K28" s="4">
        <f>ROUND((J11+C9+J12)/5,0)</f>
        <v>0</v>
      </c>
      <c r="L28" s="4">
        <v>2</v>
      </c>
      <c r="M28" s="4">
        <v>1</v>
      </c>
      <c r="N28" s="4">
        <v>19</v>
      </c>
      <c r="O28" s="5"/>
      <c r="P28">
        <f t="shared" si="2"/>
        <v>0</v>
      </c>
      <c r="Q28">
        <f t="shared" si="3"/>
        <v>0</v>
      </c>
      <c r="R28" s="4" t="s">
        <v>75</v>
      </c>
      <c r="S28" s="5"/>
      <c r="T28" s="4"/>
      <c r="U28" s="4">
        <v>1</v>
      </c>
      <c r="V28" s="4">
        <v>19</v>
      </c>
      <c r="W28" s="5"/>
      <c r="X28">
        <f t="shared" si="4"/>
        <v>0</v>
      </c>
      <c r="Y28">
        <f t="shared" si="5"/>
        <v>0</v>
      </c>
    </row>
    <row r="29" spans="2:25">
      <c r="B29" s="4" t="s">
        <v>14</v>
      </c>
      <c r="C29" s="4">
        <f>ROUND(S$8/5,0)</f>
        <v>0</v>
      </c>
      <c r="D29" s="4">
        <v>1</v>
      </c>
      <c r="E29" s="4">
        <v>19</v>
      </c>
      <c r="F29" s="5"/>
      <c r="G29">
        <f t="shared" si="0"/>
        <v>0</v>
      </c>
      <c r="H29">
        <f t="shared" si="1"/>
        <v>0</v>
      </c>
      <c r="I29" s="4" t="s">
        <v>37</v>
      </c>
      <c r="J29" s="5"/>
      <c r="K29" s="4">
        <f>ROUND((J11+C8+C9)/5,0)</f>
        <v>0</v>
      </c>
      <c r="L29" s="4">
        <v>4</v>
      </c>
      <c r="M29" s="4">
        <v>1</v>
      </c>
      <c r="N29" s="4">
        <v>19</v>
      </c>
      <c r="O29" s="5"/>
      <c r="P29">
        <f t="shared" si="2"/>
        <v>0</v>
      </c>
      <c r="Q29">
        <f t="shared" si="3"/>
        <v>0</v>
      </c>
      <c r="R29" s="4" t="s">
        <v>76</v>
      </c>
      <c r="S29" s="5"/>
      <c r="T29" s="4"/>
      <c r="U29" s="4">
        <v>1</v>
      </c>
      <c r="V29" s="4">
        <v>19</v>
      </c>
      <c r="W29" s="5"/>
      <c r="X29">
        <f t="shared" si="4"/>
        <v>0</v>
      </c>
      <c r="Y29">
        <f t="shared" si="5"/>
        <v>0</v>
      </c>
    </row>
    <row r="30" spans="2:25">
      <c r="B30" s="4" t="s">
        <v>41</v>
      </c>
      <c r="C30" s="4">
        <f>ROUND((C8+C9+J12)/5,0)</f>
        <v>0</v>
      </c>
      <c r="D30" s="4">
        <v>2</v>
      </c>
      <c r="E30" s="4">
        <v>18</v>
      </c>
      <c r="F30" s="5"/>
      <c r="G30">
        <f t="shared" si="0"/>
        <v>0</v>
      </c>
      <c r="H30">
        <f t="shared" si="1"/>
        <v>0</v>
      </c>
      <c r="I30" s="4" t="s">
        <v>29</v>
      </c>
      <c r="J30" s="5"/>
      <c r="K30" s="4">
        <f>ROUND((C8*2+C11)/5,0)</f>
        <v>0</v>
      </c>
      <c r="L30" s="4">
        <v>1</v>
      </c>
      <c r="M30" s="4">
        <v>1</v>
      </c>
      <c r="N30" s="4">
        <v>19</v>
      </c>
      <c r="O30" s="5"/>
      <c r="P30">
        <f t="shared" si="2"/>
        <v>0</v>
      </c>
      <c r="Q30">
        <f t="shared" si="3"/>
        <v>0</v>
      </c>
      <c r="R30" s="4" t="s">
        <v>77</v>
      </c>
      <c r="S30" s="5"/>
      <c r="T30" s="4"/>
      <c r="U30" s="4">
        <v>1</v>
      </c>
      <c r="V30" s="4">
        <v>19</v>
      </c>
      <c r="W30" s="5"/>
      <c r="X30">
        <f t="shared" si="4"/>
        <v>0</v>
      </c>
      <c r="Y30">
        <f t="shared" si="5"/>
        <v>0</v>
      </c>
    </row>
    <row r="31" spans="2:25">
      <c r="B31" s="4" t="s">
        <v>15</v>
      </c>
      <c r="C31" s="4">
        <f>S8</f>
        <v>0</v>
      </c>
      <c r="D31" s="4">
        <v>1</v>
      </c>
      <c r="E31" s="4">
        <v>19</v>
      </c>
      <c r="F31" s="5"/>
      <c r="G31">
        <f t="shared" si="0"/>
        <v>0</v>
      </c>
      <c r="H31">
        <f t="shared" si="1"/>
        <v>0</v>
      </c>
      <c r="I31" s="4" t="s">
        <v>30</v>
      </c>
      <c r="J31" s="5"/>
      <c r="K31" s="4">
        <f>ROUND(J11/5,0)</f>
        <v>0</v>
      </c>
      <c r="L31" s="4">
        <v>2</v>
      </c>
      <c r="M31" s="4">
        <v>1</v>
      </c>
      <c r="N31" s="4">
        <v>19</v>
      </c>
      <c r="O31" s="5"/>
      <c r="P31">
        <f t="shared" si="2"/>
        <v>0</v>
      </c>
      <c r="Q31">
        <f t="shared" si="3"/>
        <v>0</v>
      </c>
      <c r="R31" s="4" t="s">
        <v>77</v>
      </c>
      <c r="S31" s="5"/>
      <c r="T31" s="4"/>
      <c r="U31" s="4">
        <v>1</v>
      </c>
      <c r="V31" s="4">
        <v>19</v>
      </c>
      <c r="W31" s="5"/>
      <c r="X31">
        <f t="shared" si="4"/>
        <v>0</v>
      </c>
      <c r="Y31">
        <f t="shared" si="5"/>
        <v>0</v>
      </c>
    </row>
    <row r="32" spans="2:25">
      <c r="B32" s="4" t="s">
        <v>16</v>
      </c>
      <c r="C32" s="4">
        <f>ROUND(S$8/5,0)</f>
        <v>0</v>
      </c>
      <c r="D32" s="4">
        <v>1</v>
      </c>
      <c r="E32" s="4">
        <v>19</v>
      </c>
      <c r="F32" s="5"/>
      <c r="G32">
        <f t="shared" si="0"/>
        <v>0</v>
      </c>
      <c r="H32">
        <f t="shared" si="1"/>
        <v>0</v>
      </c>
      <c r="I32" s="4" t="s">
        <v>53</v>
      </c>
      <c r="J32" s="5"/>
      <c r="K32" s="4">
        <f>ROUND((C10+J9)/5,0)</f>
        <v>0</v>
      </c>
      <c r="L32" s="4">
        <v>3</v>
      </c>
      <c r="M32" s="4">
        <v>2</v>
      </c>
      <c r="N32" s="4">
        <v>19</v>
      </c>
      <c r="O32" s="5"/>
      <c r="P32">
        <f t="shared" si="2"/>
        <v>0</v>
      </c>
      <c r="Q32">
        <f t="shared" si="3"/>
        <v>0</v>
      </c>
      <c r="R32" s="4" t="s">
        <v>77</v>
      </c>
      <c r="S32" s="5"/>
      <c r="T32" s="4"/>
      <c r="U32" s="4">
        <v>1</v>
      </c>
      <c r="V32" s="4">
        <v>19</v>
      </c>
      <c r="W32" s="5"/>
      <c r="X32">
        <f t="shared" si="4"/>
        <v>0</v>
      </c>
      <c r="Y32">
        <f t="shared" si="5"/>
        <v>0</v>
      </c>
    </row>
    <row r="33" spans="2:25">
      <c r="B33" s="4" t="s">
        <v>17</v>
      </c>
      <c r="C33" s="4">
        <f>ROUND(S$8/5,0)</f>
        <v>0</v>
      </c>
      <c r="D33" s="4">
        <v>1</v>
      </c>
      <c r="E33" s="4">
        <v>19</v>
      </c>
      <c r="F33" s="5"/>
      <c r="G33">
        <f t="shared" si="0"/>
        <v>0</v>
      </c>
      <c r="H33">
        <f t="shared" si="1"/>
        <v>0</v>
      </c>
      <c r="I33" s="4" t="s">
        <v>54</v>
      </c>
      <c r="J33" s="5"/>
      <c r="K33" s="4">
        <f>ROUND((J11+C9+S8)/5,0)</f>
        <v>0</v>
      </c>
      <c r="L33" s="4">
        <v>1</v>
      </c>
      <c r="M33" s="4">
        <v>1</v>
      </c>
      <c r="N33" s="4">
        <v>19</v>
      </c>
      <c r="O33" s="5"/>
      <c r="P33">
        <f>IF(J33=1,L33+(O33-K33)*M33,0)</f>
        <v>0</v>
      </c>
      <c r="Q33">
        <f t="shared" si="3"/>
        <v>0</v>
      </c>
      <c r="R33" s="4" t="s">
        <v>77</v>
      </c>
      <c r="S33" s="5"/>
      <c r="T33" s="4"/>
      <c r="U33" s="4">
        <v>1</v>
      </c>
      <c r="V33" s="4">
        <v>19</v>
      </c>
      <c r="W33" s="5"/>
      <c r="X33">
        <f t="shared" si="4"/>
        <v>0</v>
      </c>
      <c r="Y33">
        <f t="shared" si="5"/>
        <v>0</v>
      </c>
    </row>
    <row r="34" spans="2:25">
      <c r="B34" s="4" t="s">
        <v>42</v>
      </c>
      <c r="C34" s="4">
        <f>ROUND((J$9+J$11+J$12)/5,0)</f>
        <v>0</v>
      </c>
      <c r="D34" s="4">
        <v>1</v>
      </c>
      <c r="E34" s="4">
        <v>18</v>
      </c>
      <c r="F34" s="5"/>
      <c r="G34">
        <f t="shared" si="0"/>
        <v>0</v>
      </c>
      <c r="H34">
        <f t="shared" si="1"/>
        <v>0</v>
      </c>
      <c r="I34" s="4" t="s">
        <v>31</v>
      </c>
      <c r="J34" s="5"/>
      <c r="K34" s="4">
        <f>ROUND(C9/3,0)</f>
        <v>0</v>
      </c>
      <c r="L34" s="4">
        <v>2</v>
      </c>
      <c r="M34" s="4">
        <v>1</v>
      </c>
      <c r="N34" s="4">
        <v>19</v>
      </c>
      <c r="O34" s="5"/>
      <c r="P34">
        <f t="shared" si="2"/>
        <v>0</v>
      </c>
      <c r="Q34">
        <f t="shared" si="3"/>
        <v>0</v>
      </c>
      <c r="R34" s="4" t="s">
        <v>78</v>
      </c>
      <c r="S34" s="5"/>
      <c r="T34" s="4"/>
      <c r="U34" s="4">
        <v>1</v>
      </c>
      <c r="V34" s="4">
        <v>19</v>
      </c>
      <c r="W34" s="5"/>
      <c r="X34">
        <f t="shared" si="4"/>
        <v>0</v>
      </c>
      <c r="Y34">
        <f t="shared" si="5"/>
        <v>0</v>
      </c>
    </row>
    <row r="35" spans="2:25">
      <c r="B35" s="4" t="s">
        <v>43</v>
      </c>
      <c r="C35" s="4">
        <f>ROUND(S$8/10,0)</f>
        <v>0</v>
      </c>
      <c r="D35" s="4">
        <v>1</v>
      </c>
      <c r="E35" s="4">
        <v>18</v>
      </c>
      <c r="F35" s="5"/>
      <c r="G35">
        <f t="shared" si="0"/>
        <v>0</v>
      </c>
      <c r="H35">
        <f t="shared" si="1"/>
        <v>0</v>
      </c>
      <c r="I35" s="4" t="s">
        <v>55</v>
      </c>
      <c r="J35" s="5"/>
      <c r="K35" s="4">
        <f>ROUND((C9+J11+J9)/5,0)</f>
        <v>0</v>
      </c>
      <c r="L35" s="4">
        <v>8</v>
      </c>
      <c r="M35" s="4">
        <v>1</v>
      </c>
      <c r="N35" s="4">
        <v>19</v>
      </c>
      <c r="O35" s="5"/>
      <c r="P35">
        <f t="shared" si="2"/>
        <v>0</v>
      </c>
      <c r="Q35">
        <f t="shared" si="3"/>
        <v>0</v>
      </c>
      <c r="R35" s="4" t="s">
        <v>79</v>
      </c>
      <c r="S35" s="5"/>
      <c r="T35" s="4"/>
      <c r="U35" s="4">
        <v>1</v>
      </c>
      <c r="V35" s="4">
        <v>19</v>
      </c>
      <c r="W35" s="5"/>
      <c r="X35">
        <f t="shared" si="4"/>
        <v>0</v>
      </c>
      <c r="Y35">
        <f t="shared" si="5"/>
        <v>0</v>
      </c>
    </row>
    <row r="36" spans="2:25">
      <c r="B36" s="4" t="s">
        <v>44</v>
      </c>
      <c r="C36" s="4">
        <f>ROUND((J11+J12+S11)/10,0)</f>
        <v>0</v>
      </c>
      <c r="D36" s="4">
        <v>1</v>
      </c>
      <c r="E36" s="4">
        <v>16</v>
      </c>
      <c r="F36" s="5"/>
      <c r="G36">
        <f t="shared" si="0"/>
        <v>0</v>
      </c>
      <c r="H36">
        <f t="shared" si="1"/>
        <v>0</v>
      </c>
      <c r="I36" s="4" t="s">
        <v>56</v>
      </c>
      <c r="J36" s="5"/>
      <c r="K36" s="4">
        <f>ROUND((J$11+S$8)/5,0)</f>
        <v>0</v>
      </c>
      <c r="L36" s="4">
        <v>2</v>
      </c>
      <c r="M36" s="4">
        <v>1</v>
      </c>
      <c r="N36" s="4">
        <v>19</v>
      </c>
      <c r="O36" s="5"/>
      <c r="P36">
        <f t="shared" si="2"/>
        <v>0</v>
      </c>
      <c r="Q36">
        <f t="shared" si="3"/>
        <v>0</v>
      </c>
      <c r="R36" s="4" t="s">
        <v>80</v>
      </c>
      <c r="S36" s="5"/>
      <c r="T36" s="4"/>
      <c r="U36" s="4">
        <v>1</v>
      </c>
      <c r="V36" s="4">
        <v>19</v>
      </c>
      <c r="W36" s="5"/>
      <c r="X36">
        <f t="shared" si="4"/>
        <v>0</v>
      </c>
      <c r="Y36">
        <f t="shared" si="5"/>
        <v>0</v>
      </c>
    </row>
    <row r="37" spans="2:25">
      <c r="B37" s="4" t="s">
        <v>18</v>
      </c>
      <c r="C37" s="4">
        <f>ROUND(S$8/5,0)</f>
        <v>0</v>
      </c>
      <c r="D37" s="4">
        <v>1</v>
      </c>
      <c r="E37" s="4">
        <v>19</v>
      </c>
      <c r="F37" s="5"/>
      <c r="G37">
        <f t="shared" si="0"/>
        <v>0</v>
      </c>
      <c r="H37">
        <f t="shared" si="1"/>
        <v>0</v>
      </c>
      <c r="I37" s="4" t="s">
        <v>57</v>
      </c>
      <c r="J37" s="5"/>
      <c r="K37" s="4">
        <f>ROUND((J$11+S$8)/5,0)</f>
        <v>0</v>
      </c>
      <c r="L37" s="4">
        <v>2</v>
      </c>
      <c r="M37" s="4">
        <v>1</v>
      </c>
      <c r="N37" s="4">
        <v>19</v>
      </c>
      <c r="O37" s="5"/>
      <c r="P37">
        <f t="shared" si="2"/>
        <v>0</v>
      </c>
      <c r="Q37">
        <f t="shared" si="3"/>
        <v>0</v>
      </c>
      <c r="R37" s="4" t="s">
        <v>81</v>
      </c>
      <c r="S37" s="5"/>
      <c r="T37" s="4">
        <v>8</v>
      </c>
      <c r="U37" s="4">
        <v>2</v>
      </c>
      <c r="V37" s="4">
        <v>19</v>
      </c>
      <c r="W37" s="5"/>
      <c r="X37">
        <f t="shared" si="4"/>
        <v>0</v>
      </c>
      <c r="Y37">
        <f t="shared" si="5"/>
        <v>0</v>
      </c>
    </row>
    <row r="38" spans="2:25">
      <c r="B38" s="4" t="s">
        <v>45</v>
      </c>
      <c r="C38" s="4">
        <f>ROUND((J11+J12+J10)/10,0)</f>
        <v>0</v>
      </c>
      <c r="D38" s="4">
        <v>1</v>
      </c>
      <c r="E38" s="4">
        <v>19</v>
      </c>
      <c r="F38" s="5"/>
      <c r="G38">
        <f t="shared" si="0"/>
        <v>0</v>
      </c>
      <c r="H38">
        <f t="shared" si="1"/>
        <v>0</v>
      </c>
      <c r="I38" s="4" t="s">
        <v>58</v>
      </c>
      <c r="J38" s="5"/>
      <c r="K38" s="4">
        <f>ROUND((C9+J11+J9)/5,0)</f>
        <v>0</v>
      </c>
      <c r="L38" s="4">
        <v>8</v>
      </c>
      <c r="M38" s="4">
        <v>1</v>
      </c>
      <c r="N38" s="4">
        <v>19</v>
      </c>
      <c r="O38" s="5"/>
      <c r="P38">
        <f t="shared" si="2"/>
        <v>0</v>
      </c>
      <c r="Q38">
        <f t="shared" si="3"/>
        <v>0</v>
      </c>
      <c r="R38" s="4" t="s">
        <v>82</v>
      </c>
      <c r="S38" s="5"/>
      <c r="T38" s="4"/>
      <c r="U38" s="4">
        <v>1</v>
      </c>
      <c r="V38" s="4">
        <v>19</v>
      </c>
      <c r="W38" s="5"/>
      <c r="X38">
        <f>IF(S38=1,T38*S38+W38*U38,0)</f>
        <v>0</v>
      </c>
      <c r="Y38">
        <f t="shared" si="5"/>
        <v>0</v>
      </c>
    </row>
    <row r="39" spans="2:25">
      <c r="B39" s="4" t="s">
        <v>46</v>
      </c>
      <c r="C39" s="4">
        <f>ROUND((J11+J12)/5,0)</f>
        <v>0</v>
      </c>
      <c r="D39" s="4">
        <v>1</v>
      </c>
      <c r="E39" s="4">
        <v>16</v>
      </c>
      <c r="F39" s="5"/>
      <c r="G39">
        <f t="shared" si="0"/>
        <v>0</v>
      </c>
      <c r="H39">
        <f t="shared" si="1"/>
        <v>0</v>
      </c>
      <c r="I39" s="4" t="s">
        <v>59</v>
      </c>
      <c r="J39" s="5"/>
      <c r="K39" s="4">
        <f>ROUND((K30/2+C11)/5,0)</f>
        <v>0</v>
      </c>
      <c r="L39" s="4">
        <v>2</v>
      </c>
      <c r="M39" s="4">
        <v>1</v>
      </c>
      <c r="N39" s="4">
        <v>19</v>
      </c>
      <c r="O39" s="5"/>
      <c r="P39">
        <f t="shared" si="2"/>
        <v>0</v>
      </c>
      <c r="Q39">
        <f t="shared" si="3"/>
        <v>0</v>
      </c>
      <c r="R39" s="4" t="s">
        <v>83</v>
      </c>
      <c r="S39" s="5"/>
      <c r="T39" s="4"/>
      <c r="U39" s="4">
        <v>1</v>
      </c>
      <c r="V39" s="4">
        <v>19</v>
      </c>
      <c r="W39" s="5"/>
      <c r="X39">
        <f t="shared" si="4"/>
        <v>0</v>
      </c>
      <c r="Y39">
        <f t="shared" si="5"/>
        <v>0</v>
      </c>
    </row>
    <row r="40" spans="2:25">
      <c r="B40" s="4" t="s">
        <v>47</v>
      </c>
      <c r="C40" s="4">
        <f>ROUND((C10*2+C8)/5,0)</f>
        <v>0</v>
      </c>
      <c r="D40" s="4">
        <v>1</v>
      </c>
      <c r="E40" s="4">
        <v>16</v>
      </c>
      <c r="F40" s="5"/>
      <c r="G40">
        <f t="shared" si="0"/>
        <v>0</v>
      </c>
      <c r="H40">
        <f t="shared" si="1"/>
        <v>0</v>
      </c>
      <c r="I40" s="4" t="s">
        <v>32</v>
      </c>
      <c r="J40" s="5"/>
      <c r="K40" s="4">
        <f>ROUND(C10*2/5,0)</f>
        <v>0</v>
      </c>
      <c r="L40" s="4">
        <v>2</v>
      </c>
      <c r="M40" s="4">
        <v>1</v>
      </c>
      <c r="N40" s="4">
        <v>19</v>
      </c>
      <c r="O40" s="5"/>
      <c r="P40">
        <f t="shared" si="2"/>
        <v>0</v>
      </c>
      <c r="Q40">
        <f t="shared" si="3"/>
        <v>0</v>
      </c>
      <c r="R40" s="4" t="s">
        <v>84</v>
      </c>
      <c r="S40" s="5"/>
      <c r="T40" s="4"/>
      <c r="U40" s="4">
        <v>1</v>
      </c>
      <c r="V40" s="4">
        <v>19</v>
      </c>
      <c r="W40" s="5"/>
      <c r="X40">
        <f t="shared" si="4"/>
        <v>0</v>
      </c>
      <c r="Y40">
        <f t="shared" si="5"/>
        <v>0</v>
      </c>
    </row>
    <row r="41" spans="2:25">
      <c r="B41" s="4" t="s">
        <v>48</v>
      </c>
      <c r="C41" s="4">
        <f>ROUND((C10+J11+J12)/5,0)</f>
        <v>0</v>
      </c>
      <c r="D41" s="4">
        <v>1</v>
      </c>
      <c r="E41" s="4">
        <v>18</v>
      </c>
      <c r="F41" s="5"/>
      <c r="G41">
        <f t="shared" si="0"/>
        <v>0</v>
      </c>
      <c r="H41">
        <f t="shared" si="1"/>
        <v>0</v>
      </c>
      <c r="I41" s="4" t="s">
        <v>60</v>
      </c>
      <c r="J41" s="5"/>
      <c r="K41" s="4">
        <f>ROUND((C10+C11)/5,0)</f>
        <v>0</v>
      </c>
      <c r="L41" s="4">
        <v>2</v>
      </c>
      <c r="M41" s="4">
        <v>1</v>
      </c>
      <c r="N41" s="4">
        <v>19</v>
      </c>
      <c r="O41" s="5"/>
      <c r="P41">
        <f t="shared" si="2"/>
        <v>0</v>
      </c>
      <c r="Q41">
        <f t="shared" si="3"/>
        <v>0</v>
      </c>
      <c r="R41" s="4" t="s">
        <v>85</v>
      </c>
      <c r="S41" s="5"/>
      <c r="T41" s="4">
        <v>2</v>
      </c>
      <c r="U41" s="4">
        <v>1</v>
      </c>
      <c r="V41" s="4">
        <v>19</v>
      </c>
      <c r="W41" s="5"/>
      <c r="X41">
        <f t="shared" si="4"/>
        <v>0</v>
      </c>
      <c r="Y41">
        <f>IF(W41&gt;V41,(W41-V41)*U41,0)</f>
        <v>0</v>
      </c>
    </row>
    <row r="42" spans="2:25">
      <c r="B42" s="4" t="s">
        <v>49</v>
      </c>
      <c r="C42" s="4">
        <f>ROUND((J8+J9)/5,0)</f>
        <v>0</v>
      </c>
      <c r="D42" s="4">
        <v>1</v>
      </c>
      <c r="E42" s="4">
        <v>19</v>
      </c>
      <c r="F42" s="5"/>
      <c r="G42">
        <f t="shared" si="0"/>
        <v>0</v>
      </c>
      <c r="H42">
        <f t="shared" si="1"/>
        <v>0</v>
      </c>
      <c r="I42" s="4" t="s">
        <v>33</v>
      </c>
      <c r="J42" s="5"/>
      <c r="K42" s="4">
        <f>ROUND((J$11+S$8)/5,0)</f>
        <v>0</v>
      </c>
      <c r="L42" s="4">
        <v>2</v>
      </c>
      <c r="M42" s="4">
        <v>1</v>
      </c>
      <c r="N42" s="4">
        <v>19</v>
      </c>
      <c r="O42" s="5"/>
      <c r="P42">
        <f t="shared" si="2"/>
        <v>0</v>
      </c>
      <c r="Q42">
        <f t="shared" si="3"/>
        <v>0</v>
      </c>
      <c r="R42" s="4" t="s">
        <v>86</v>
      </c>
      <c r="S42" s="5"/>
      <c r="T42" s="4">
        <v>4</v>
      </c>
      <c r="U42" s="4">
        <v>2</v>
      </c>
      <c r="V42" s="4">
        <v>18</v>
      </c>
      <c r="W42" s="5"/>
      <c r="X42">
        <f t="shared" si="4"/>
        <v>0</v>
      </c>
      <c r="Y42">
        <f t="shared" si="5"/>
        <v>0</v>
      </c>
    </row>
    <row r="43" spans="2:25">
      <c r="B43" s="4" t="s">
        <v>50</v>
      </c>
      <c r="C43" s="4">
        <f>ROUND((C10*2+J12)/5,0)</f>
        <v>0</v>
      </c>
      <c r="D43" s="4">
        <v>2</v>
      </c>
      <c r="E43" s="4">
        <v>16</v>
      </c>
      <c r="F43" s="5"/>
      <c r="G43">
        <f t="shared" si="0"/>
        <v>0</v>
      </c>
      <c r="H43">
        <f t="shared" si="1"/>
        <v>0</v>
      </c>
      <c r="P43" s="7">
        <f>SUM(P19:P42)</f>
        <v>0</v>
      </c>
      <c r="Q43" s="7">
        <f>SUM(Q19:Q42)</f>
        <v>0</v>
      </c>
      <c r="R43" s="4" t="s">
        <v>87</v>
      </c>
      <c r="S43" s="5"/>
      <c r="T43" s="4"/>
      <c r="U43" s="4">
        <v>1</v>
      </c>
      <c r="V43" s="4">
        <v>19</v>
      </c>
      <c r="W43" s="5"/>
      <c r="X43">
        <f t="shared" si="4"/>
        <v>0</v>
      </c>
      <c r="Y43">
        <f t="shared" si="5"/>
        <v>0</v>
      </c>
    </row>
    <row r="44" spans="2:25">
      <c r="B44" s="4" t="s">
        <v>51</v>
      </c>
      <c r="C44" s="4">
        <f>ROUND((J11+J9+J10+C11)/10,0)</f>
        <v>0</v>
      </c>
      <c r="D44" s="4">
        <v>2</v>
      </c>
      <c r="E44" s="4">
        <v>16</v>
      </c>
      <c r="F44" s="5"/>
      <c r="G44">
        <f t="shared" si="0"/>
        <v>0</v>
      </c>
      <c r="H44">
        <f t="shared" si="1"/>
        <v>0</v>
      </c>
      <c r="R44" s="4" t="s">
        <v>88</v>
      </c>
      <c r="S44" s="5"/>
      <c r="T44" s="4"/>
      <c r="U44" s="4">
        <v>1</v>
      </c>
      <c r="V44" s="4">
        <v>19</v>
      </c>
      <c r="W44" s="5"/>
      <c r="X44">
        <f t="shared" si="4"/>
        <v>0</v>
      </c>
      <c r="Y44">
        <f t="shared" si="5"/>
        <v>0</v>
      </c>
    </row>
    <row r="45" spans="2:25">
      <c r="B45" s="4" t="s">
        <v>52</v>
      </c>
      <c r="C45" s="4">
        <f>ROUND((C10*2+J12)/5,0)</f>
        <v>0</v>
      </c>
      <c r="D45" s="4">
        <v>2</v>
      </c>
      <c r="E45" s="4">
        <v>14</v>
      </c>
      <c r="F45" s="5"/>
      <c r="G45">
        <f t="shared" si="0"/>
        <v>0</v>
      </c>
      <c r="H45">
        <f t="shared" si="1"/>
        <v>0</v>
      </c>
      <c r="R45" s="4" t="s">
        <v>89</v>
      </c>
      <c r="S45" s="5"/>
      <c r="T45" s="4"/>
      <c r="U45" s="4">
        <v>1</v>
      </c>
      <c r="V45" s="4">
        <v>19</v>
      </c>
      <c r="W45" s="5"/>
      <c r="X45">
        <f t="shared" si="4"/>
        <v>0</v>
      </c>
      <c r="Y45">
        <f t="shared" si="5"/>
        <v>0</v>
      </c>
    </row>
    <row r="46" spans="2:25">
      <c r="B46" s="4" t="s">
        <v>19</v>
      </c>
      <c r="C46" s="4">
        <f>ROUND(S$8/5,0)</f>
        <v>0</v>
      </c>
      <c r="D46" s="4">
        <v>1</v>
      </c>
      <c r="E46" s="4">
        <v>19</v>
      </c>
      <c r="F46" s="5"/>
      <c r="G46">
        <f t="shared" si="0"/>
        <v>0</v>
      </c>
      <c r="H46">
        <f t="shared" si="1"/>
        <v>0</v>
      </c>
      <c r="R46" s="4" t="s">
        <v>90</v>
      </c>
      <c r="S46" s="5"/>
      <c r="T46" s="4"/>
      <c r="U46" s="4">
        <v>1</v>
      </c>
      <c r="V46" s="4">
        <v>19</v>
      </c>
      <c r="W46" s="5"/>
      <c r="X46">
        <f t="shared" si="4"/>
        <v>0</v>
      </c>
      <c r="Y46">
        <f t="shared" si="5"/>
        <v>0</v>
      </c>
    </row>
    <row r="47" spans="2:25">
      <c r="G47" s="7">
        <f>SUM(G19:G46)</f>
        <v>0</v>
      </c>
      <c r="H47" s="7">
        <f>SUM(H19:H46)</f>
        <v>0</v>
      </c>
      <c r="I47" t="s">
        <v>199</v>
      </c>
      <c r="X47" s="7">
        <f>SUM(X19:X46)</f>
        <v>0</v>
      </c>
      <c r="Y47" s="7">
        <f>SUM(Y19:Y46)</f>
        <v>0</v>
      </c>
    </row>
    <row r="48" spans="2:25">
      <c r="B48" s="4" t="s">
        <v>92</v>
      </c>
      <c r="C48" s="4">
        <f>ROUND((C8*2+C10)/5,0)</f>
        <v>0</v>
      </c>
      <c r="D48" s="4">
        <v>2</v>
      </c>
      <c r="E48" s="4">
        <v>19</v>
      </c>
      <c r="F48" s="5"/>
      <c r="G48">
        <f t="shared" si="0"/>
        <v>0</v>
      </c>
      <c r="H48">
        <f t="shared" si="1"/>
        <v>0</v>
      </c>
      <c r="I48" s="4" t="s">
        <v>111</v>
      </c>
      <c r="J48" s="5"/>
      <c r="K48" s="4">
        <f t="shared" ref="K48:K60" si="6">IF(J48=1,F$48,0)</f>
        <v>0</v>
      </c>
      <c r="L48" s="4">
        <v>7</v>
      </c>
      <c r="M48" s="4">
        <v>2</v>
      </c>
      <c r="N48" s="4">
        <v>18</v>
      </c>
      <c r="O48" s="5"/>
      <c r="P48">
        <f t="shared" ref="P48:P60" si="7">IF(J48=1,L48+(O48-K48)*M48,0)</f>
        <v>0</v>
      </c>
      <c r="Q48">
        <f t="shared" ref="Q48:Q60" si="8">IF(O48&gt;N48,(O48-N48)*M48,0)</f>
        <v>0</v>
      </c>
      <c r="R48" s="4" t="str">
        <f t="shared" ref="R48:R60" si="9">IF(J48=1,I48,"")</f>
        <v/>
      </c>
    </row>
    <row r="49" spans="1:18">
      <c r="A49" t="s">
        <v>102</v>
      </c>
      <c r="B49" s="6" t="s">
        <v>93</v>
      </c>
      <c r="C49" s="6">
        <f>ROUND((C$9*3+J$9)/5,0)</f>
        <v>0</v>
      </c>
      <c r="D49" s="4">
        <v>2</v>
      </c>
      <c r="E49" s="4">
        <v>18</v>
      </c>
      <c r="F49" s="5"/>
      <c r="G49">
        <f t="shared" si="0"/>
        <v>0</v>
      </c>
      <c r="H49">
        <f t="shared" si="1"/>
        <v>0</v>
      </c>
      <c r="I49" s="4" t="s">
        <v>122</v>
      </c>
      <c r="J49" s="5"/>
      <c r="K49" s="4">
        <f t="shared" si="6"/>
        <v>0</v>
      </c>
      <c r="L49" s="4">
        <v>7</v>
      </c>
      <c r="M49" s="4">
        <v>2</v>
      </c>
      <c r="N49" s="4">
        <v>18</v>
      </c>
      <c r="O49" s="5"/>
      <c r="P49">
        <f t="shared" si="7"/>
        <v>0</v>
      </c>
      <c r="Q49">
        <f t="shared" si="8"/>
        <v>0</v>
      </c>
      <c r="R49" s="4" t="str">
        <f t="shared" si="9"/>
        <v/>
      </c>
    </row>
    <row r="50" spans="1:18">
      <c r="A50" t="s">
        <v>103</v>
      </c>
      <c r="B50" s="6" t="s">
        <v>94</v>
      </c>
      <c r="C50" s="6">
        <f t="shared" ref="C50:C57" si="10">ROUND((C$9*3+J$9)/5,0)</f>
        <v>0</v>
      </c>
      <c r="D50" s="4">
        <v>2</v>
      </c>
      <c r="E50" s="4">
        <v>18</v>
      </c>
      <c r="F50" s="5"/>
      <c r="G50">
        <f t="shared" si="0"/>
        <v>0</v>
      </c>
      <c r="H50">
        <f t="shared" si="1"/>
        <v>0</v>
      </c>
      <c r="I50" s="4" t="s">
        <v>116</v>
      </c>
      <c r="J50" s="5"/>
      <c r="K50" s="4">
        <f t="shared" si="6"/>
        <v>0</v>
      </c>
      <c r="L50" s="4">
        <v>6</v>
      </c>
      <c r="M50" s="4">
        <v>2</v>
      </c>
      <c r="N50" s="4">
        <v>18</v>
      </c>
      <c r="O50" s="5"/>
      <c r="P50">
        <f t="shared" si="7"/>
        <v>0</v>
      </c>
      <c r="Q50">
        <f t="shared" si="8"/>
        <v>0</v>
      </c>
      <c r="R50" s="4" t="str">
        <f t="shared" si="9"/>
        <v/>
      </c>
    </row>
    <row r="51" spans="1:18">
      <c r="A51" t="s">
        <v>104</v>
      </c>
      <c r="B51" s="6" t="s">
        <v>95</v>
      </c>
      <c r="C51" s="6">
        <f t="shared" si="10"/>
        <v>0</v>
      </c>
      <c r="D51" s="4">
        <v>2</v>
      </c>
      <c r="E51" s="4">
        <v>18</v>
      </c>
      <c r="F51" s="5"/>
      <c r="G51">
        <f t="shared" si="0"/>
        <v>0</v>
      </c>
      <c r="H51">
        <f t="shared" si="1"/>
        <v>0</v>
      </c>
      <c r="I51" s="4" t="s">
        <v>115</v>
      </c>
      <c r="J51" s="5"/>
      <c r="K51" s="4">
        <f t="shared" si="6"/>
        <v>0</v>
      </c>
      <c r="L51" s="4">
        <v>6</v>
      </c>
      <c r="M51" s="4">
        <v>2</v>
      </c>
      <c r="N51" s="4">
        <v>18</v>
      </c>
      <c r="O51" s="5"/>
      <c r="P51">
        <f t="shared" si="7"/>
        <v>0</v>
      </c>
      <c r="Q51">
        <f t="shared" si="8"/>
        <v>0</v>
      </c>
      <c r="R51" s="4" t="str">
        <f t="shared" si="9"/>
        <v/>
      </c>
    </row>
    <row r="52" spans="1:18">
      <c r="A52" t="s">
        <v>105</v>
      </c>
      <c r="B52" s="6" t="s">
        <v>96</v>
      </c>
      <c r="C52" s="6">
        <f t="shared" si="10"/>
        <v>0</v>
      </c>
      <c r="D52" s="4">
        <v>2</v>
      </c>
      <c r="E52" s="4">
        <v>18</v>
      </c>
      <c r="F52" s="5"/>
      <c r="G52">
        <f t="shared" si="0"/>
        <v>0</v>
      </c>
      <c r="H52">
        <f t="shared" si="1"/>
        <v>0</v>
      </c>
      <c r="I52" s="4" t="s">
        <v>114</v>
      </c>
      <c r="J52" s="5"/>
      <c r="K52" s="4">
        <f t="shared" si="6"/>
        <v>0</v>
      </c>
      <c r="L52" s="4">
        <v>7</v>
      </c>
      <c r="M52" s="4">
        <v>2</v>
      </c>
      <c r="N52" s="4">
        <v>18</v>
      </c>
      <c r="O52" s="5"/>
      <c r="P52">
        <f t="shared" si="7"/>
        <v>0</v>
      </c>
      <c r="Q52">
        <f t="shared" si="8"/>
        <v>0</v>
      </c>
      <c r="R52" s="4" t="str">
        <f t="shared" si="9"/>
        <v/>
      </c>
    </row>
    <row r="53" spans="1:18">
      <c r="A53" t="s">
        <v>106</v>
      </c>
      <c r="B53" s="6" t="s">
        <v>98</v>
      </c>
      <c r="C53" s="6">
        <f t="shared" si="10"/>
        <v>0</v>
      </c>
      <c r="D53" s="4">
        <v>2</v>
      </c>
      <c r="E53" s="4">
        <v>18</v>
      </c>
      <c r="F53" s="5"/>
      <c r="G53">
        <f t="shared" si="0"/>
        <v>0</v>
      </c>
      <c r="H53">
        <f t="shared" si="1"/>
        <v>0</v>
      </c>
      <c r="I53" s="4" t="s">
        <v>120</v>
      </c>
      <c r="J53" s="5"/>
      <c r="K53" s="4">
        <f t="shared" si="6"/>
        <v>0</v>
      </c>
      <c r="L53" s="4">
        <v>7</v>
      </c>
      <c r="M53" s="4">
        <v>2</v>
      </c>
      <c r="N53" s="4">
        <v>18</v>
      </c>
      <c r="O53" s="5"/>
      <c r="P53">
        <f t="shared" si="7"/>
        <v>0</v>
      </c>
      <c r="Q53">
        <f t="shared" si="8"/>
        <v>0</v>
      </c>
      <c r="R53" s="4" t="str">
        <f t="shared" si="9"/>
        <v/>
      </c>
    </row>
    <row r="54" spans="1:18">
      <c r="A54" t="s">
        <v>107</v>
      </c>
      <c r="B54" s="6" t="s">
        <v>97</v>
      </c>
      <c r="C54" s="6">
        <f t="shared" si="10"/>
        <v>0</v>
      </c>
      <c r="D54" s="4">
        <v>2</v>
      </c>
      <c r="E54" s="4">
        <v>18</v>
      </c>
      <c r="F54" s="5"/>
      <c r="G54">
        <f t="shared" si="0"/>
        <v>0</v>
      </c>
      <c r="H54">
        <f t="shared" si="1"/>
        <v>0</v>
      </c>
      <c r="I54" s="4" t="s">
        <v>119</v>
      </c>
      <c r="J54" s="5"/>
      <c r="K54" s="4">
        <f t="shared" si="6"/>
        <v>0</v>
      </c>
      <c r="L54" s="4">
        <v>5</v>
      </c>
      <c r="M54" s="4">
        <v>2</v>
      </c>
      <c r="N54" s="4">
        <v>18</v>
      </c>
      <c r="O54" s="5"/>
      <c r="P54">
        <f t="shared" si="7"/>
        <v>0</v>
      </c>
      <c r="Q54">
        <f t="shared" si="8"/>
        <v>0</v>
      </c>
      <c r="R54" s="4" t="str">
        <f t="shared" si="9"/>
        <v/>
      </c>
    </row>
    <row r="55" spans="1:18">
      <c r="A55" t="s">
        <v>108</v>
      </c>
      <c r="B55" s="6" t="s">
        <v>99</v>
      </c>
      <c r="C55" s="6">
        <f t="shared" si="10"/>
        <v>0</v>
      </c>
      <c r="D55" s="4">
        <v>2</v>
      </c>
      <c r="E55" s="4">
        <v>18</v>
      </c>
      <c r="F55" s="5"/>
      <c r="G55">
        <f t="shared" si="0"/>
        <v>0</v>
      </c>
      <c r="H55">
        <f t="shared" si="1"/>
        <v>0</v>
      </c>
      <c r="I55" s="4" t="s">
        <v>118</v>
      </c>
      <c r="J55" s="5"/>
      <c r="K55" s="4">
        <f t="shared" si="6"/>
        <v>0</v>
      </c>
      <c r="L55" s="4">
        <v>7</v>
      </c>
      <c r="M55" s="4">
        <v>2</v>
      </c>
      <c r="N55" s="4">
        <v>18</v>
      </c>
      <c r="O55" s="5"/>
      <c r="P55">
        <f t="shared" si="7"/>
        <v>0</v>
      </c>
      <c r="Q55">
        <f t="shared" si="8"/>
        <v>0</v>
      </c>
      <c r="R55" s="4" t="str">
        <f t="shared" si="9"/>
        <v/>
      </c>
    </row>
    <row r="56" spans="1:18" ht="30">
      <c r="A56" t="s">
        <v>109</v>
      </c>
      <c r="B56" s="6" t="s">
        <v>100</v>
      </c>
      <c r="C56" s="6">
        <f t="shared" si="10"/>
        <v>0</v>
      </c>
      <c r="D56" s="4">
        <v>2</v>
      </c>
      <c r="E56" s="4">
        <v>18</v>
      </c>
      <c r="F56" s="5"/>
      <c r="G56">
        <f t="shared" si="0"/>
        <v>0</v>
      </c>
      <c r="H56">
        <f t="shared" si="1"/>
        <v>0</v>
      </c>
      <c r="I56" s="4" t="s">
        <v>112</v>
      </c>
      <c r="J56" s="5"/>
      <c r="K56" s="4">
        <f t="shared" si="6"/>
        <v>0</v>
      </c>
      <c r="L56" s="4">
        <v>7</v>
      </c>
      <c r="M56" s="4">
        <v>2</v>
      </c>
      <c r="N56" s="4">
        <v>18</v>
      </c>
      <c r="O56" s="5"/>
      <c r="P56">
        <f t="shared" si="7"/>
        <v>0</v>
      </c>
      <c r="Q56">
        <f t="shared" si="8"/>
        <v>0</v>
      </c>
      <c r="R56" s="4" t="str">
        <f t="shared" si="9"/>
        <v/>
      </c>
    </row>
    <row r="57" spans="1:18" ht="30">
      <c r="A57" t="s">
        <v>110</v>
      </c>
      <c r="B57" s="6" t="s">
        <v>101</v>
      </c>
      <c r="C57" s="6">
        <f t="shared" si="10"/>
        <v>0</v>
      </c>
      <c r="D57" s="4">
        <v>2</v>
      </c>
      <c r="E57" s="4">
        <v>18</v>
      </c>
      <c r="F57" s="5"/>
      <c r="G57">
        <f t="shared" si="0"/>
        <v>0</v>
      </c>
      <c r="H57">
        <f t="shared" si="1"/>
        <v>0</v>
      </c>
      <c r="I57" s="4" t="s">
        <v>113</v>
      </c>
      <c r="J57" s="5"/>
      <c r="K57" s="4">
        <f t="shared" si="6"/>
        <v>0</v>
      </c>
      <c r="L57" s="4">
        <v>7</v>
      </c>
      <c r="M57" s="4">
        <v>2</v>
      </c>
      <c r="N57" s="4">
        <v>18</v>
      </c>
      <c r="O57" s="5"/>
      <c r="P57">
        <f t="shared" si="7"/>
        <v>0</v>
      </c>
      <c r="Q57">
        <f t="shared" si="8"/>
        <v>0</v>
      </c>
      <c r="R57" s="4" t="str">
        <f t="shared" si="9"/>
        <v/>
      </c>
    </row>
    <row r="58" spans="1:18">
      <c r="G58" s="7">
        <f>SUM(G48:G57)</f>
        <v>0</v>
      </c>
      <c r="H58" s="7">
        <f>SUM(H48:H57)</f>
        <v>0</v>
      </c>
      <c r="I58" s="4" t="s">
        <v>117</v>
      </c>
      <c r="J58" s="5"/>
      <c r="K58" s="4">
        <f t="shared" si="6"/>
        <v>0</v>
      </c>
      <c r="L58" s="4">
        <v>7</v>
      </c>
      <c r="M58" s="4">
        <v>2</v>
      </c>
      <c r="N58" s="4">
        <v>18</v>
      </c>
      <c r="O58" s="5"/>
      <c r="P58">
        <f t="shared" si="7"/>
        <v>0</v>
      </c>
      <c r="Q58">
        <f t="shared" si="8"/>
        <v>0</v>
      </c>
      <c r="R58" s="4" t="str">
        <f t="shared" si="9"/>
        <v/>
      </c>
    </row>
    <row r="59" spans="1:18">
      <c r="I59" s="4" t="s">
        <v>123</v>
      </c>
      <c r="J59" s="5"/>
      <c r="K59" s="4">
        <f t="shared" si="6"/>
        <v>0</v>
      </c>
      <c r="L59" s="4">
        <v>7</v>
      </c>
      <c r="M59" s="4">
        <v>2</v>
      </c>
      <c r="N59" s="4">
        <v>18</v>
      </c>
      <c r="O59" s="5"/>
      <c r="P59">
        <f t="shared" si="7"/>
        <v>0</v>
      </c>
      <c r="Q59">
        <f t="shared" si="8"/>
        <v>0</v>
      </c>
      <c r="R59" s="4" t="str">
        <f t="shared" si="9"/>
        <v/>
      </c>
    </row>
    <row r="60" spans="1:18">
      <c r="I60" s="4" t="s">
        <v>121</v>
      </c>
      <c r="J60" s="5"/>
      <c r="K60" s="4">
        <f t="shared" si="6"/>
        <v>0</v>
      </c>
      <c r="L60" s="4">
        <v>7</v>
      </c>
      <c r="M60" s="4">
        <v>2</v>
      </c>
      <c r="N60" s="4">
        <v>18</v>
      </c>
      <c r="O60" s="5"/>
      <c r="P60">
        <f t="shared" si="7"/>
        <v>0</v>
      </c>
      <c r="Q60">
        <f t="shared" si="8"/>
        <v>0</v>
      </c>
      <c r="R60" s="4" t="str">
        <f t="shared" si="9"/>
        <v/>
      </c>
    </row>
    <row r="61" spans="1:18">
      <c r="P61" s="7">
        <f>SUM(P48:P60)</f>
        <v>0</v>
      </c>
      <c r="Q61" s="7">
        <f>SUM(Q48:Q60)</f>
        <v>0</v>
      </c>
    </row>
  </sheetData>
  <sortState ref="I47:O59">
    <sortCondition ref="I47:I59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83"/>
  <sheetViews>
    <sheetView topLeftCell="A49" zoomScale="115" zoomScaleNormal="115" workbookViewId="0">
      <selection activeCell="G31" sqref="G31:H32"/>
    </sheetView>
  </sheetViews>
  <sheetFormatPr baseColWidth="10" defaultRowHeight="15"/>
  <cols>
    <col min="1" max="1" width="1.42578125" style="9" customWidth="1"/>
    <col min="2" max="36" width="2.7109375" style="9" customWidth="1"/>
    <col min="37" max="37" width="1.5703125" style="9" customWidth="1"/>
    <col min="38" max="75" width="2.7109375" style="9" customWidth="1"/>
    <col min="76" max="16384" width="11.42578125" style="9"/>
  </cols>
  <sheetData>
    <row r="1" spans="1:38" ht="5.25" customHeight="1" thickBot="1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50"/>
      <c r="AL1" s="8"/>
    </row>
    <row r="2" spans="1:38" ht="9.9499999999999993" customHeight="1">
      <c r="A2" s="51"/>
      <c r="B2" s="197"/>
      <c r="C2" s="198"/>
      <c r="D2" s="198"/>
      <c r="E2" s="198"/>
      <c r="F2" s="198"/>
      <c r="G2" s="198"/>
      <c r="H2" s="198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198"/>
      <c r="AE2" s="198"/>
      <c r="AF2" s="198"/>
      <c r="AG2" s="198"/>
      <c r="AH2" s="198"/>
      <c r="AI2" s="198"/>
      <c r="AJ2" s="206"/>
      <c r="AK2" s="52"/>
      <c r="AL2" s="8"/>
    </row>
    <row r="3" spans="1:38" ht="9.9499999999999993" customHeight="1">
      <c r="A3" s="51"/>
      <c r="B3" s="199"/>
      <c r="C3" s="200"/>
      <c r="D3" s="200"/>
      <c r="E3" s="200"/>
      <c r="F3" s="200"/>
      <c r="G3" s="200"/>
      <c r="H3" s="200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0"/>
      <c r="AE3" s="200"/>
      <c r="AF3" s="200"/>
      <c r="AG3" s="200"/>
      <c r="AH3" s="200"/>
      <c r="AI3" s="200"/>
      <c r="AJ3" s="207"/>
      <c r="AK3" s="52"/>
      <c r="AL3" s="8"/>
    </row>
    <row r="4" spans="1:38" ht="9.9499999999999993" customHeight="1">
      <c r="A4" s="51"/>
      <c r="B4" s="199"/>
      <c r="C4" s="200"/>
      <c r="D4" s="200"/>
      <c r="E4" s="200"/>
      <c r="F4" s="200"/>
      <c r="G4" s="200"/>
      <c r="H4" s="200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0"/>
      <c r="AE4" s="200"/>
      <c r="AF4" s="200"/>
      <c r="AG4" s="200"/>
      <c r="AH4" s="200"/>
      <c r="AI4" s="200"/>
      <c r="AJ4" s="207"/>
      <c r="AK4" s="52"/>
      <c r="AL4" s="8"/>
    </row>
    <row r="5" spans="1:38" ht="9.9499999999999993" customHeight="1">
      <c r="A5" s="51"/>
      <c r="B5" s="199"/>
      <c r="C5" s="200"/>
      <c r="D5" s="200"/>
      <c r="E5" s="200"/>
      <c r="F5" s="200"/>
      <c r="G5" s="200"/>
      <c r="H5" s="200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0"/>
      <c r="AE5" s="200"/>
      <c r="AF5" s="200"/>
      <c r="AG5" s="200"/>
      <c r="AH5" s="200"/>
      <c r="AI5" s="200"/>
      <c r="AJ5" s="207"/>
      <c r="AK5" s="52"/>
      <c r="AL5" s="8"/>
    </row>
    <row r="6" spans="1:38" ht="9.9499999999999993" customHeight="1">
      <c r="A6" s="51"/>
      <c r="B6" s="199"/>
      <c r="C6" s="200"/>
      <c r="D6" s="200"/>
      <c r="E6" s="200"/>
      <c r="F6" s="200"/>
      <c r="G6" s="200"/>
      <c r="H6" s="200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0"/>
      <c r="AE6" s="200"/>
      <c r="AF6" s="200"/>
      <c r="AG6" s="200"/>
      <c r="AH6" s="200"/>
      <c r="AI6" s="200"/>
      <c r="AJ6" s="207"/>
      <c r="AK6" s="52"/>
      <c r="AL6" s="8"/>
    </row>
    <row r="7" spans="1:38" ht="9.9499999999999993" customHeight="1" thickBot="1">
      <c r="A7" s="51"/>
      <c r="B7" s="201"/>
      <c r="C7" s="202"/>
      <c r="D7" s="202"/>
      <c r="E7" s="202"/>
      <c r="F7" s="202"/>
      <c r="G7" s="202"/>
      <c r="H7" s="202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2"/>
      <c r="AE7" s="202"/>
      <c r="AF7" s="202"/>
      <c r="AG7" s="202"/>
      <c r="AH7" s="202"/>
      <c r="AI7" s="202"/>
      <c r="AJ7" s="208"/>
      <c r="AK7" s="52"/>
      <c r="AL7" s="8"/>
    </row>
    <row r="8" spans="1:38" ht="9.9499999999999993" customHeight="1" thickBot="1">
      <c r="A8" s="51"/>
      <c r="B8" s="10"/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0"/>
      <c r="AE8" s="10"/>
      <c r="AF8" s="10"/>
      <c r="AG8" s="10"/>
      <c r="AH8" s="10"/>
      <c r="AI8" s="10"/>
      <c r="AJ8" s="10"/>
      <c r="AK8" s="52"/>
      <c r="AL8" s="8"/>
    </row>
    <row r="9" spans="1:38" ht="9.9499999999999993" customHeight="1">
      <c r="A9" s="51"/>
      <c r="B9" s="209" t="s">
        <v>142</v>
      </c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1"/>
      <c r="Q9" s="215" t="s">
        <v>143</v>
      </c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1"/>
      <c r="AC9" s="215" t="s">
        <v>144</v>
      </c>
      <c r="AD9" s="210"/>
      <c r="AE9" s="210"/>
      <c r="AF9" s="210"/>
      <c r="AG9" s="210"/>
      <c r="AH9" s="210"/>
      <c r="AI9" s="210"/>
      <c r="AJ9" s="217"/>
      <c r="AK9" s="53"/>
      <c r="AL9" s="8"/>
    </row>
    <row r="10" spans="1:38" ht="9.9499999999999993" customHeight="1">
      <c r="A10" s="51"/>
      <c r="B10" s="212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4"/>
      <c r="Q10" s="216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4"/>
      <c r="AC10" s="216"/>
      <c r="AD10" s="213"/>
      <c r="AE10" s="213"/>
      <c r="AF10" s="213"/>
      <c r="AG10" s="213"/>
      <c r="AH10" s="213"/>
      <c r="AI10" s="213"/>
      <c r="AJ10" s="218"/>
      <c r="AK10" s="53"/>
      <c r="AL10" s="8"/>
    </row>
    <row r="11" spans="1:38" ht="9.9499999999999993" customHeight="1">
      <c r="A11" s="51"/>
      <c r="B11" s="225" t="s">
        <v>145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7"/>
      <c r="Q11" s="228" t="s">
        <v>146</v>
      </c>
      <c r="R11" s="228"/>
      <c r="S11" s="228"/>
      <c r="T11" s="228"/>
      <c r="U11" s="228"/>
      <c r="V11" s="228"/>
      <c r="W11" s="228"/>
      <c r="X11" s="228"/>
      <c r="Y11" s="228"/>
      <c r="Z11" s="12"/>
      <c r="AA11" s="12"/>
      <c r="AB11" s="13"/>
      <c r="AC11" s="12"/>
      <c r="AD11" s="12"/>
      <c r="AE11" s="12"/>
      <c r="AF11" s="12"/>
      <c r="AG11" s="12"/>
      <c r="AH11" s="12"/>
      <c r="AI11" s="12"/>
      <c r="AJ11" s="14"/>
      <c r="AK11" s="54"/>
      <c r="AL11" s="8"/>
    </row>
    <row r="12" spans="1:38" ht="9.9499999999999993" customHeight="1">
      <c r="A12" s="51"/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4"/>
      <c r="Q12" s="228"/>
      <c r="R12" s="228"/>
      <c r="S12" s="228"/>
      <c r="T12" s="228"/>
      <c r="U12" s="228"/>
      <c r="V12" s="228"/>
      <c r="W12" s="228"/>
      <c r="X12" s="228"/>
      <c r="Y12" s="228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4"/>
      <c r="AK12" s="54"/>
      <c r="AL12" s="8"/>
    </row>
    <row r="13" spans="1:38" ht="9.9499999999999993" customHeight="1">
      <c r="A13" s="51"/>
      <c r="B13" s="225" t="s">
        <v>147</v>
      </c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7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4"/>
      <c r="AK13" s="54"/>
      <c r="AL13" s="8"/>
    </row>
    <row r="14" spans="1:38" ht="9.9499999999999993" customHeight="1">
      <c r="A14" s="51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4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4"/>
      <c r="AK14" s="54"/>
      <c r="AL14" s="8"/>
    </row>
    <row r="15" spans="1:38" ht="9.9499999999999993" customHeight="1">
      <c r="A15" s="51"/>
      <c r="B15" s="225" t="s">
        <v>148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7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4"/>
      <c r="AK15" s="54"/>
      <c r="AL15" s="8"/>
    </row>
    <row r="16" spans="1:38" ht="9.9499999999999993" customHeight="1" thickBot="1">
      <c r="A16" s="51"/>
      <c r="B16" s="229"/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1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6"/>
      <c r="AK16" s="54"/>
      <c r="AL16" s="8"/>
    </row>
    <row r="17" spans="1:38" ht="9.9499999999999993" customHeight="1" thickBot="1">
      <c r="A17" s="5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55"/>
      <c r="AL17" s="8"/>
    </row>
    <row r="18" spans="1:38" ht="9.9499999999999993" customHeight="1">
      <c r="A18" s="51"/>
      <c r="B18" s="232" t="s">
        <v>149</v>
      </c>
      <c r="C18" s="194"/>
      <c r="D18" s="194"/>
      <c r="E18" s="194"/>
      <c r="F18" s="194"/>
      <c r="G18" s="194"/>
      <c r="H18" s="194"/>
      <c r="I18" s="194"/>
      <c r="J18" s="195">
        <f>Generation!C8</f>
        <v>0</v>
      </c>
      <c r="K18" s="195"/>
      <c r="L18" s="195"/>
      <c r="M18" s="195"/>
      <c r="N18" s="194" t="s">
        <v>154</v>
      </c>
      <c r="O18" s="194"/>
      <c r="P18" s="194"/>
      <c r="Q18" s="194"/>
      <c r="R18" s="194"/>
      <c r="S18" s="194"/>
      <c r="T18" s="194"/>
      <c r="U18" s="194"/>
      <c r="V18" s="195">
        <f>Generation!J8</f>
        <v>0</v>
      </c>
      <c r="W18" s="195"/>
      <c r="X18" s="195"/>
      <c r="Y18" s="195"/>
      <c r="Z18" s="194" t="s">
        <v>159</v>
      </c>
      <c r="AA18" s="194"/>
      <c r="AB18" s="194"/>
      <c r="AC18" s="194"/>
      <c r="AD18" s="194"/>
      <c r="AE18" s="194"/>
      <c r="AF18" s="194"/>
      <c r="AG18" s="194"/>
      <c r="AH18" s="195">
        <f>Generation!S8</f>
        <v>0</v>
      </c>
      <c r="AI18" s="195"/>
      <c r="AJ18" s="196"/>
      <c r="AK18" s="56"/>
      <c r="AL18" s="8"/>
    </row>
    <row r="19" spans="1:38" ht="9.9499999999999993" customHeight="1">
      <c r="A19" s="51"/>
      <c r="B19" s="177"/>
      <c r="C19" s="178"/>
      <c r="D19" s="178"/>
      <c r="E19" s="178"/>
      <c r="F19" s="178"/>
      <c r="G19" s="178"/>
      <c r="H19" s="178"/>
      <c r="I19" s="178"/>
      <c r="J19" s="187"/>
      <c r="K19" s="187"/>
      <c r="L19" s="187"/>
      <c r="M19" s="187"/>
      <c r="N19" s="178"/>
      <c r="O19" s="178"/>
      <c r="P19" s="178"/>
      <c r="Q19" s="178"/>
      <c r="R19" s="178"/>
      <c r="S19" s="178"/>
      <c r="T19" s="178"/>
      <c r="U19" s="178"/>
      <c r="V19" s="187"/>
      <c r="W19" s="187"/>
      <c r="X19" s="187"/>
      <c r="Y19" s="187"/>
      <c r="Z19" s="178"/>
      <c r="AA19" s="178"/>
      <c r="AB19" s="178"/>
      <c r="AC19" s="178"/>
      <c r="AD19" s="178"/>
      <c r="AE19" s="178"/>
      <c r="AF19" s="178"/>
      <c r="AG19" s="178"/>
      <c r="AH19" s="187"/>
      <c r="AI19" s="187"/>
      <c r="AJ19" s="189"/>
      <c r="AK19" s="56"/>
      <c r="AL19" s="8"/>
    </row>
    <row r="20" spans="1:38" ht="9.9499999999999993" customHeight="1">
      <c r="A20" s="51"/>
      <c r="B20" s="177" t="s">
        <v>150</v>
      </c>
      <c r="C20" s="178"/>
      <c r="D20" s="178"/>
      <c r="E20" s="178"/>
      <c r="F20" s="178"/>
      <c r="G20" s="178"/>
      <c r="H20" s="178"/>
      <c r="I20" s="178"/>
      <c r="J20" s="181">
        <f>Generation!C9</f>
        <v>0</v>
      </c>
      <c r="K20" s="182"/>
      <c r="L20" s="183"/>
      <c r="M20" s="187"/>
      <c r="N20" s="178" t="s">
        <v>155</v>
      </c>
      <c r="O20" s="178"/>
      <c r="P20" s="178"/>
      <c r="Q20" s="178"/>
      <c r="R20" s="178"/>
      <c r="S20" s="178"/>
      <c r="T20" s="178"/>
      <c r="U20" s="178"/>
      <c r="V20" s="187">
        <f>Generation!J9</f>
        <v>0</v>
      </c>
      <c r="W20" s="187"/>
      <c r="X20" s="187"/>
      <c r="Y20" s="187"/>
      <c r="Z20" s="178" t="s">
        <v>160</v>
      </c>
      <c r="AA20" s="178"/>
      <c r="AB20" s="178"/>
      <c r="AC20" s="178"/>
      <c r="AD20" s="178"/>
      <c r="AE20" s="178"/>
      <c r="AF20" s="178"/>
      <c r="AG20" s="178"/>
      <c r="AH20" s="187">
        <f>Generation!S9</f>
        <v>0</v>
      </c>
      <c r="AI20" s="187"/>
      <c r="AJ20" s="189"/>
      <c r="AK20" s="56"/>
      <c r="AL20" s="8"/>
    </row>
    <row r="21" spans="1:38" ht="9.9499999999999993" customHeight="1">
      <c r="A21" s="51"/>
      <c r="B21" s="177"/>
      <c r="C21" s="178"/>
      <c r="D21" s="178"/>
      <c r="E21" s="178"/>
      <c r="F21" s="178"/>
      <c r="G21" s="178"/>
      <c r="H21" s="178"/>
      <c r="I21" s="178"/>
      <c r="J21" s="191"/>
      <c r="K21" s="192"/>
      <c r="L21" s="193"/>
      <c r="M21" s="187"/>
      <c r="N21" s="178"/>
      <c r="O21" s="178"/>
      <c r="P21" s="178"/>
      <c r="Q21" s="178"/>
      <c r="R21" s="178"/>
      <c r="S21" s="178"/>
      <c r="T21" s="178"/>
      <c r="U21" s="178"/>
      <c r="V21" s="187"/>
      <c r="W21" s="187"/>
      <c r="X21" s="187"/>
      <c r="Y21" s="187"/>
      <c r="Z21" s="178"/>
      <c r="AA21" s="178"/>
      <c r="AB21" s="178"/>
      <c r="AC21" s="178"/>
      <c r="AD21" s="178"/>
      <c r="AE21" s="178"/>
      <c r="AF21" s="178"/>
      <c r="AG21" s="178"/>
      <c r="AH21" s="187"/>
      <c r="AI21" s="187"/>
      <c r="AJ21" s="189"/>
      <c r="AK21" s="56"/>
      <c r="AL21" s="8"/>
    </row>
    <row r="22" spans="1:38" ht="9.9499999999999993" customHeight="1">
      <c r="A22" s="51"/>
      <c r="B22" s="177" t="s">
        <v>151</v>
      </c>
      <c r="C22" s="178"/>
      <c r="D22" s="178"/>
      <c r="E22" s="178"/>
      <c r="F22" s="178"/>
      <c r="G22" s="178"/>
      <c r="H22" s="178"/>
      <c r="I22" s="178"/>
      <c r="J22" s="181">
        <f>Generation!C10</f>
        <v>0</v>
      </c>
      <c r="K22" s="182"/>
      <c r="L22" s="183"/>
      <c r="M22" s="187"/>
      <c r="N22" s="178" t="s">
        <v>156</v>
      </c>
      <c r="O22" s="178"/>
      <c r="P22" s="178"/>
      <c r="Q22" s="178"/>
      <c r="R22" s="178"/>
      <c r="S22" s="178"/>
      <c r="T22" s="178"/>
      <c r="U22" s="178"/>
      <c r="V22" s="187">
        <f>Generation!J10</f>
        <v>0</v>
      </c>
      <c r="W22" s="187"/>
      <c r="X22" s="187"/>
      <c r="Y22" s="187"/>
      <c r="Z22" s="178" t="s">
        <v>161</v>
      </c>
      <c r="AA22" s="178"/>
      <c r="AB22" s="178"/>
      <c r="AC22" s="178"/>
      <c r="AD22" s="178"/>
      <c r="AE22" s="178"/>
      <c r="AF22" s="178"/>
      <c r="AG22" s="178"/>
      <c r="AH22" s="187">
        <f>Generation!S10</f>
        <v>0</v>
      </c>
      <c r="AI22" s="187"/>
      <c r="AJ22" s="189"/>
      <c r="AK22" s="56"/>
      <c r="AL22" s="8"/>
    </row>
    <row r="23" spans="1:38" ht="9.9499999999999993" customHeight="1">
      <c r="A23" s="51"/>
      <c r="B23" s="177"/>
      <c r="C23" s="178"/>
      <c r="D23" s="178"/>
      <c r="E23" s="178"/>
      <c r="F23" s="178"/>
      <c r="G23" s="178"/>
      <c r="H23" s="178"/>
      <c r="I23" s="178"/>
      <c r="J23" s="191"/>
      <c r="K23" s="192"/>
      <c r="L23" s="193"/>
      <c r="M23" s="187"/>
      <c r="N23" s="178"/>
      <c r="O23" s="178"/>
      <c r="P23" s="178"/>
      <c r="Q23" s="178"/>
      <c r="R23" s="178"/>
      <c r="S23" s="178"/>
      <c r="T23" s="178"/>
      <c r="U23" s="178"/>
      <c r="V23" s="187"/>
      <c r="W23" s="187"/>
      <c r="X23" s="187"/>
      <c r="Y23" s="187"/>
      <c r="Z23" s="178"/>
      <c r="AA23" s="178"/>
      <c r="AB23" s="178"/>
      <c r="AC23" s="178"/>
      <c r="AD23" s="178"/>
      <c r="AE23" s="178"/>
      <c r="AF23" s="178"/>
      <c r="AG23" s="178"/>
      <c r="AH23" s="187"/>
      <c r="AI23" s="187"/>
      <c r="AJ23" s="189"/>
      <c r="AK23" s="56"/>
      <c r="AL23" s="8"/>
    </row>
    <row r="24" spans="1:38" ht="9.9499999999999993" customHeight="1">
      <c r="A24" s="51"/>
      <c r="B24" s="177" t="s">
        <v>153</v>
      </c>
      <c r="C24" s="178"/>
      <c r="D24" s="178"/>
      <c r="E24" s="178"/>
      <c r="F24" s="178"/>
      <c r="G24" s="178"/>
      <c r="H24" s="178"/>
      <c r="I24" s="178"/>
      <c r="J24" s="181">
        <f>Generation!C11</f>
        <v>0</v>
      </c>
      <c r="K24" s="182"/>
      <c r="L24" s="183"/>
      <c r="M24" s="187"/>
      <c r="N24" s="178" t="s">
        <v>157</v>
      </c>
      <c r="O24" s="178"/>
      <c r="P24" s="178"/>
      <c r="Q24" s="178"/>
      <c r="R24" s="178"/>
      <c r="S24" s="178"/>
      <c r="T24" s="178"/>
      <c r="U24" s="178"/>
      <c r="V24" s="187">
        <f>Generation!J11</f>
        <v>0</v>
      </c>
      <c r="W24" s="187"/>
      <c r="X24" s="187"/>
      <c r="Y24" s="187"/>
      <c r="Z24" s="178" t="s">
        <v>162</v>
      </c>
      <c r="AA24" s="178"/>
      <c r="AB24" s="178"/>
      <c r="AC24" s="178"/>
      <c r="AD24" s="178"/>
      <c r="AE24" s="178"/>
      <c r="AF24" s="178"/>
      <c r="AG24" s="178"/>
      <c r="AH24" s="187">
        <f>Generation!S11</f>
        <v>0</v>
      </c>
      <c r="AI24" s="187"/>
      <c r="AJ24" s="189"/>
      <c r="AK24" s="56"/>
      <c r="AL24" s="8"/>
    </row>
    <row r="25" spans="1:38" ht="9.9499999999999993" customHeight="1">
      <c r="A25" s="51"/>
      <c r="B25" s="177"/>
      <c r="C25" s="178"/>
      <c r="D25" s="178"/>
      <c r="E25" s="178"/>
      <c r="F25" s="178"/>
      <c r="G25" s="178"/>
      <c r="H25" s="178"/>
      <c r="I25" s="178"/>
      <c r="J25" s="191"/>
      <c r="K25" s="192"/>
      <c r="L25" s="193"/>
      <c r="M25" s="187"/>
      <c r="N25" s="178"/>
      <c r="O25" s="178"/>
      <c r="P25" s="178"/>
      <c r="Q25" s="178"/>
      <c r="R25" s="178"/>
      <c r="S25" s="178"/>
      <c r="T25" s="178"/>
      <c r="U25" s="178"/>
      <c r="V25" s="187"/>
      <c r="W25" s="187"/>
      <c r="X25" s="187"/>
      <c r="Y25" s="187"/>
      <c r="Z25" s="178"/>
      <c r="AA25" s="178"/>
      <c r="AB25" s="178"/>
      <c r="AC25" s="178"/>
      <c r="AD25" s="178"/>
      <c r="AE25" s="178"/>
      <c r="AF25" s="178"/>
      <c r="AG25" s="178"/>
      <c r="AH25" s="187"/>
      <c r="AI25" s="187"/>
      <c r="AJ25" s="189"/>
      <c r="AK25" s="56"/>
      <c r="AL25" s="8"/>
    </row>
    <row r="26" spans="1:38" ht="9.9499999999999993" customHeight="1">
      <c r="A26" s="51"/>
      <c r="B26" s="177" t="s">
        <v>152</v>
      </c>
      <c r="C26" s="178"/>
      <c r="D26" s="178"/>
      <c r="E26" s="178"/>
      <c r="F26" s="178"/>
      <c r="G26" s="178"/>
      <c r="H26" s="178"/>
      <c r="I26" s="178"/>
      <c r="J26" s="181">
        <f>Generation!C12</f>
        <v>0</v>
      </c>
      <c r="K26" s="182"/>
      <c r="L26" s="183"/>
      <c r="M26" s="187"/>
      <c r="N26" s="178" t="s">
        <v>158</v>
      </c>
      <c r="O26" s="178"/>
      <c r="P26" s="178"/>
      <c r="Q26" s="178"/>
      <c r="R26" s="178"/>
      <c r="S26" s="178"/>
      <c r="T26" s="178"/>
      <c r="U26" s="178"/>
      <c r="V26" s="187">
        <f>Generation!J12</f>
        <v>0</v>
      </c>
      <c r="W26" s="187"/>
      <c r="X26" s="187"/>
      <c r="Y26" s="187"/>
      <c r="Z26" s="178" t="s">
        <v>163</v>
      </c>
      <c r="AA26" s="178"/>
      <c r="AB26" s="178"/>
      <c r="AC26" s="178"/>
      <c r="AD26" s="178"/>
      <c r="AE26" s="178"/>
      <c r="AF26" s="178"/>
      <c r="AG26" s="178"/>
      <c r="AH26" s="187">
        <f>Generation!S12</f>
        <v>0</v>
      </c>
      <c r="AI26" s="187"/>
      <c r="AJ26" s="189"/>
      <c r="AK26" s="56"/>
      <c r="AL26" s="8"/>
    </row>
    <row r="27" spans="1:38" ht="9.9499999999999993" customHeight="1" thickBot="1">
      <c r="A27" s="51"/>
      <c r="B27" s="179"/>
      <c r="C27" s="180"/>
      <c r="D27" s="180"/>
      <c r="E27" s="180"/>
      <c r="F27" s="180"/>
      <c r="G27" s="180"/>
      <c r="H27" s="180"/>
      <c r="I27" s="180"/>
      <c r="J27" s="184"/>
      <c r="K27" s="185"/>
      <c r="L27" s="186"/>
      <c r="M27" s="188"/>
      <c r="N27" s="180"/>
      <c r="O27" s="180"/>
      <c r="P27" s="180"/>
      <c r="Q27" s="180"/>
      <c r="R27" s="180"/>
      <c r="S27" s="180"/>
      <c r="T27" s="180"/>
      <c r="U27" s="180"/>
      <c r="V27" s="188"/>
      <c r="W27" s="188"/>
      <c r="X27" s="188"/>
      <c r="Y27" s="188"/>
      <c r="Z27" s="180"/>
      <c r="AA27" s="180"/>
      <c r="AB27" s="180"/>
      <c r="AC27" s="180"/>
      <c r="AD27" s="180"/>
      <c r="AE27" s="180"/>
      <c r="AF27" s="180"/>
      <c r="AG27" s="180"/>
      <c r="AH27" s="188"/>
      <c r="AI27" s="188"/>
      <c r="AJ27" s="190"/>
      <c r="AK27" s="56"/>
      <c r="AL27" s="8"/>
    </row>
    <row r="28" spans="1:38" ht="9.9499999999999993" customHeight="1" thickBot="1">
      <c r="A28" s="5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55"/>
      <c r="AL28" s="8"/>
    </row>
    <row r="29" spans="1:38" ht="9.9499999999999993" customHeight="1">
      <c r="A29" s="51"/>
      <c r="B29" s="174" t="s">
        <v>164</v>
      </c>
      <c r="C29" s="169"/>
      <c r="D29" s="169"/>
      <c r="E29" s="169"/>
      <c r="F29" s="170"/>
      <c r="G29" s="166">
        <f>ROUND(Generation!C11+Generation!C12/2,0)</f>
        <v>0</v>
      </c>
      <c r="H29" s="166"/>
      <c r="I29" s="18"/>
      <c r="J29" s="19"/>
      <c r="K29" s="168" t="s">
        <v>165</v>
      </c>
      <c r="L29" s="169"/>
      <c r="M29" s="169"/>
      <c r="N29" s="170"/>
      <c r="O29" s="166">
        <v>-10</v>
      </c>
      <c r="P29" s="166"/>
      <c r="Q29" s="166">
        <f>O29+1</f>
        <v>-9</v>
      </c>
      <c r="R29" s="166"/>
      <c r="S29" s="166">
        <f>Q29+1</f>
        <v>-8</v>
      </c>
      <c r="T29" s="166"/>
      <c r="U29" s="166">
        <f>S29+1</f>
        <v>-7</v>
      </c>
      <c r="V29" s="166"/>
      <c r="W29" s="166">
        <f>U29+1</f>
        <v>-6</v>
      </c>
      <c r="X29" s="166"/>
      <c r="Y29" s="166">
        <f>W29+1</f>
        <v>-5</v>
      </c>
      <c r="Z29" s="166"/>
      <c r="AA29" s="166">
        <f>Y29+1</f>
        <v>-4</v>
      </c>
      <c r="AB29" s="166"/>
      <c r="AC29" s="166">
        <f>AA29+1</f>
        <v>-3</v>
      </c>
      <c r="AD29" s="166"/>
      <c r="AE29" s="166">
        <f>AC29+1</f>
        <v>-2</v>
      </c>
      <c r="AF29" s="166"/>
      <c r="AG29" s="166">
        <f>AE29+1</f>
        <v>-1</v>
      </c>
      <c r="AH29" s="166"/>
      <c r="AI29" s="166">
        <f>AG29+1</f>
        <v>0</v>
      </c>
      <c r="AJ29" s="167"/>
      <c r="AK29" s="55"/>
      <c r="AL29" s="8"/>
    </row>
    <row r="30" spans="1:38" ht="9.9499999999999993" customHeight="1">
      <c r="A30" s="51"/>
      <c r="B30" s="175"/>
      <c r="C30" s="172"/>
      <c r="D30" s="172"/>
      <c r="E30" s="172"/>
      <c r="F30" s="173"/>
      <c r="G30" s="120"/>
      <c r="H30" s="120"/>
      <c r="I30" s="20"/>
      <c r="J30" s="20"/>
      <c r="K30" s="171"/>
      <c r="L30" s="172"/>
      <c r="M30" s="172"/>
      <c r="N30" s="173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58"/>
      <c r="AK30" s="55"/>
      <c r="AL30" s="8"/>
    </row>
    <row r="31" spans="1:38" ht="9.9499999999999993" customHeight="1">
      <c r="A31" s="51"/>
      <c r="B31" s="160" t="s">
        <v>166</v>
      </c>
      <c r="C31" s="161"/>
      <c r="D31" s="161"/>
      <c r="E31" s="161"/>
      <c r="F31" s="161"/>
      <c r="G31" s="162">
        <f>ROUND(G29/2,0)</f>
        <v>0</v>
      </c>
      <c r="H31" s="163"/>
      <c r="I31" s="20"/>
      <c r="J31" s="20"/>
      <c r="K31" s="120">
        <f>AI29+1</f>
        <v>1</v>
      </c>
      <c r="L31" s="120"/>
      <c r="M31" s="120">
        <f>K31+1</f>
        <v>2</v>
      </c>
      <c r="N31" s="120"/>
      <c r="O31" s="120">
        <f>M31+1</f>
        <v>3</v>
      </c>
      <c r="P31" s="120"/>
      <c r="Q31" s="120">
        <f>O31+1</f>
        <v>4</v>
      </c>
      <c r="R31" s="120"/>
      <c r="S31" s="120">
        <f>Q31+1</f>
        <v>5</v>
      </c>
      <c r="T31" s="120"/>
      <c r="U31" s="120">
        <f>S31+1</f>
        <v>6</v>
      </c>
      <c r="V31" s="120"/>
      <c r="W31" s="120">
        <f>U31+1</f>
        <v>7</v>
      </c>
      <c r="X31" s="120"/>
      <c r="Y31" s="120">
        <f>W31+1</f>
        <v>8</v>
      </c>
      <c r="Z31" s="120"/>
      <c r="AA31" s="120">
        <f>Y31+1</f>
        <v>9</v>
      </c>
      <c r="AB31" s="120"/>
      <c r="AC31" s="120">
        <f>AA31+1</f>
        <v>10</v>
      </c>
      <c r="AD31" s="120"/>
      <c r="AE31" s="120">
        <f>AC31+1</f>
        <v>11</v>
      </c>
      <c r="AF31" s="120"/>
      <c r="AG31" s="120">
        <f>AE31+1</f>
        <v>12</v>
      </c>
      <c r="AH31" s="120"/>
      <c r="AI31" s="120">
        <f>AG31+1</f>
        <v>13</v>
      </c>
      <c r="AJ31" s="158"/>
      <c r="AK31" s="55"/>
      <c r="AL31" s="8"/>
    </row>
    <row r="32" spans="1:38" ht="9.9499999999999993" customHeight="1">
      <c r="A32" s="51"/>
      <c r="B32" s="160"/>
      <c r="C32" s="161"/>
      <c r="D32" s="161"/>
      <c r="E32" s="161"/>
      <c r="F32" s="161"/>
      <c r="G32" s="164"/>
      <c r="H32" s="165"/>
      <c r="I32" s="20"/>
      <c r="J32" s="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58"/>
      <c r="AK32" s="55"/>
      <c r="AL32" s="8"/>
    </row>
    <row r="33" spans="1:38" ht="9.9499999999999993" customHeight="1">
      <c r="A33" s="51"/>
      <c r="B33" s="160" t="s">
        <v>167</v>
      </c>
      <c r="C33" s="161"/>
      <c r="D33" s="161"/>
      <c r="E33" s="161"/>
      <c r="F33" s="161"/>
      <c r="G33" s="162">
        <f>ROUND(G29/4,0)</f>
        <v>0</v>
      </c>
      <c r="H33" s="163"/>
      <c r="I33" s="20"/>
      <c r="J33" s="20"/>
      <c r="K33" s="120">
        <f>AI31+1</f>
        <v>14</v>
      </c>
      <c r="L33" s="120"/>
      <c r="M33" s="120">
        <f>K33+1</f>
        <v>15</v>
      </c>
      <c r="N33" s="120"/>
      <c r="O33" s="120">
        <f>M33+1</f>
        <v>16</v>
      </c>
      <c r="P33" s="120"/>
      <c r="Q33" s="120">
        <f>O33+1</f>
        <v>17</v>
      </c>
      <c r="R33" s="120"/>
      <c r="S33" s="120">
        <f>Q33+1</f>
        <v>18</v>
      </c>
      <c r="T33" s="120"/>
      <c r="U33" s="120">
        <f>S33+1</f>
        <v>19</v>
      </c>
      <c r="V33" s="120"/>
      <c r="W33" s="120">
        <f>U33+1</f>
        <v>20</v>
      </c>
      <c r="X33" s="120"/>
      <c r="Y33" s="120">
        <f>W33+1</f>
        <v>21</v>
      </c>
      <c r="Z33" s="120"/>
      <c r="AA33" s="120">
        <f>Y33+1</f>
        <v>22</v>
      </c>
      <c r="AB33" s="120"/>
      <c r="AC33" s="120">
        <f>AA33+1</f>
        <v>23</v>
      </c>
      <c r="AD33" s="120"/>
      <c r="AE33" s="120">
        <f>AC33+1</f>
        <v>24</v>
      </c>
      <c r="AF33" s="120"/>
      <c r="AG33" s="120">
        <f>AE33+1</f>
        <v>25</v>
      </c>
      <c r="AH33" s="120"/>
      <c r="AI33" s="120">
        <f>AG33+1</f>
        <v>26</v>
      </c>
      <c r="AJ33" s="158"/>
      <c r="AK33" s="55"/>
      <c r="AL33" s="8"/>
    </row>
    <row r="34" spans="1:38" ht="9.9499999999999993" customHeight="1">
      <c r="A34" s="51"/>
      <c r="B34" s="160"/>
      <c r="C34" s="161"/>
      <c r="D34" s="161"/>
      <c r="E34" s="161"/>
      <c r="F34" s="161"/>
      <c r="G34" s="164"/>
      <c r="H34" s="165"/>
      <c r="I34" s="20"/>
      <c r="J34" s="20"/>
      <c r="K34" s="120"/>
      <c r="L34" s="120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9"/>
      <c r="AK34" s="55"/>
      <c r="AL34" s="8"/>
    </row>
    <row r="35" spans="1:38" ht="9.9499999999999993" customHeight="1">
      <c r="A35" s="51"/>
      <c r="B35" s="44"/>
      <c r="C35" s="20"/>
      <c r="D35" s="20"/>
      <c r="E35" s="20"/>
      <c r="F35" s="20"/>
      <c r="G35" s="20"/>
      <c r="H35" s="20"/>
      <c r="I35" s="20"/>
      <c r="J35" s="20"/>
      <c r="K35" s="120">
        <f>AI33+1</f>
        <v>27</v>
      </c>
      <c r="L35" s="120"/>
      <c r="M35" s="144" t="s">
        <v>170</v>
      </c>
      <c r="N35" s="145"/>
      <c r="O35" s="145"/>
      <c r="P35" s="145"/>
      <c r="Q35" s="145"/>
      <c r="R35" s="145"/>
      <c r="S35" s="145"/>
      <c r="T35" s="145"/>
      <c r="U35" s="145"/>
      <c r="V35" s="24"/>
      <c r="W35" s="24"/>
      <c r="X35" s="24"/>
      <c r="Y35" s="24"/>
      <c r="Z35" s="24"/>
      <c r="AA35" s="42"/>
      <c r="AB35" s="42"/>
      <c r="AC35" s="42"/>
      <c r="AD35" s="42"/>
      <c r="AE35" s="42"/>
      <c r="AF35" s="42"/>
      <c r="AG35" s="42"/>
      <c r="AH35" s="42"/>
      <c r="AI35" s="42"/>
      <c r="AJ35" s="40"/>
      <c r="AK35" s="55"/>
      <c r="AL35" s="8"/>
    </row>
    <row r="36" spans="1:38" ht="9.9499999999999993" customHeight="1">
      <c r="A36" s="51"/>
      <c r="B36" s="44"/>
      <c r="C36" s="20"/>
      <c r="D36" s="20"/>
      <c r="E36" s="20"/>
      <c r="F36" s="20"/>
      <c r="G36" s="20"/>
      <c r="H36" s="20"/>
      <c r="I36" s="20"/>
      <c r="J36" s="20"/>
      <c r="K36" s="120"/>
      <c r="L36" s="120"/>
      <c r="M36" s="147"/>
      <c r="N36" s="148"/>
      <c r="O36" s="148"/>
      <c r="P36" s="148"/>
      <c r="Q36" s="148"/>
      <c r="R36" s="148"/>
      <c r="S36" s="148"/>
      <c r="T36" s="148"/>
      <c r="U36" s="148"/>
      <c r="V36" s="28"/>
      <c r="W36" s="28"/>
      <c r="X36" s="28"/>
      <c r="Y36" s="28"/>
      <c r="Z36" s="28"/>
      <c r="AA36" s="43"/>
      <c r="AB36" s="43"/>
      <c r="AC36" s="43"/>
      <c r="AD36" s="43"/>
      <c r="AE36" s="43"/>
      <c r="AF36" s="43"/>
      <c r="AG36" s="43"/>
      <c r="AH36" s="43"/>
      <c r="AI36" s="43"/>
      <c r="AJ36" s="41"/>
      <c r="AK36" s="55"/>
      <c r="AL36" s="8"/>
    </row>
    <row r="37" spans="1:38" ht="9.9499999999999993" customHeight="1">
      <c r="A37" s="51"/>
      <c r="B37" s="2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22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23"/>
      <c r="AK37" s="55"/>
      <c r="AL37" s="8"/>
    </row>
    <row r="38" spans="1:38" ht="9.9499999999999993" customHeight="1">
      <c r="A38" s="51"/>
      <c r="B38" s="140" t="s">
        <v>168</v>
      </c>
      <c r="C38" s="141"/>
      <c r="D38" s="141"/>
      <c r="E38" s="141"/>
      <c r="F38" s="141"/>
      <c r="G38" s="141"/>
      <c r="H38" s="141"/>
      <c r="I38" s="8"/>
      <c r="J38" s="8"/>
      <c r="K38" s="8"/>
      <c r="L38" s="8"/>
      <c r="M38" s="8"/>
      <c r="N38" s="22"/>
      <c r="O38" s="8"/>
      <c r="P38" s="8"/>
      <c r="Q38" s="8"/>
      <c r="R38" s="8"/>
      <c r="S38" s="8"/>
      <c r="T38" s="8"/>
      <c r="U38" s="8"/>
      <c r="V38" s="8"/>
      <c r="W38" s="144" t="s">
        <v>169</v>
      </c>
      <c r="X38" s="145"/>
      <c r="Y38" s="145"/>
      <c r="Z38" s="145"/>
      <c r="AA38" s="145"/>
      <c r="AB38" s="145"/>
      <c r="AC38" s="145"/>
      <c r="AD38" s="145"/>
      <c r="AE38" s="145"/>
      <c r="AF38" s="29"/>
      <c r="AG38" s="29"/>
      <c r="AH38" s="29"/>
      <c r="AI38" s="29"/>
      <c r="AJ38" s="30"/>
      <c r="AK38" s="55"/>
      <c r="AL38" s="8"/>
    </row>
    <row r="39" spans="1:38" ht="9.9499999999999993" customHeight="1">
      <c r="A39" s="51"/>
      <c r="B39" s="176"/>
      <c r="C39" s="148"/>
      <c r="D39" s="148"/>
      <c r="E39" s="148"/>
      <c r="F39" s="148"/>
      <c r="G39" s="148"/>
      <c r="H39" s="148"/>
      <c r="I39" s="8"/>
      <c r="J39" s="8"/>
      <c r="K39" s="8"/>
      <c r="L39" s="8"/>
      <c r="M39" s="8"/>
      <c r="N39" s="22"/>
      <c r="O39" s="8"/>
      <c r="P39" s="8"/>
      <c r="Q39" s="8"/>
      <c r="R39" s="8"/>
      <c r="S39" s="8"/>
      <c r="T39" s="8"/>
      <c r="U39" s="8"/>
      <c r="V39" s="8"/>
      <c r="W39" s="146"/>
      <c r="X39" s="141"/>
      <c r="Y39" s="141"/>
      <c r="Z39" s="141"/>
      <c r="AA39" s="141"/>
      <c r="AB39" s="141"/>
      <c r="AC39" s="141"/>
      <c r="AD39" s="141"/>
      <c r="AE39" s="141"/>
      <c r="AF39" s="20"/>
      <c r="AG39" s="20"/>
      <c r="AH39" s="20"/>
      <c r="AI39" s="20"/>
      <c r="AJ39" s="31"/>
      <c r="AK39" s="55"/>
      <c r="AL39" s="8"/>
    </row>
    <row r="40" spans="1:38" ht="9.9499999999999993" customHeight="1">
      <c r="A40" s="51"/>
      <c r="B40" s="149">
        <v>1</v>
      </c>
      <c r="C40" s="81"/>
      <c r="D40" s="81">
        <v>2</v>
      </c>
      <c r="E40" s="81"/>
      <c r="F40" s="81">
        <v>3</v>
      </c>
      <c r="G40" s="81"/>
      <c r="H40" s="81">
        <v>4</v>
      </c>
      <c r="I40" s="81"/>
      <c r="J40" s="81">
        <v>5</v>
      </c>
      <c r="K40" s="81"/>
      <c r="L40" s="81">
        <v>6</v>
      </c>
      <c r="M40" s="81"/>
      <c r="N40" s="81">
        <v>7</v>
      </c>
      <c r="O40" s="81"/>
      <c r="P40" s="81">
        <v>8</v>
      </c>
      <c r="Q40" s="81"/>
      <c r="R40" s="81">
        <v>9</v>
      </c>
      <c r="S40" s="81"/>
      <c r="T40" s="81">
        <v>10</v>
      </c>
      <c r="U40" s="81"/>
      <c r="V40" s="25"/>
      <c r="W40" s="26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3"/>
      <c r="AK40" s="55"/>
      <c r="AL40" s="8"/>
    </row>
    <row r="41" spans="1:38" ht="9.9499999999999993" customHeight="1">
      <c r="A41" s="51"/>
      <c r="B41" s="149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25"/>
      <c r="W41" s="26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3"/>
      <c r="AK41" s="55"/>
      <c r="AL41" s="8"/>
    </row>
    <row r="42" spans="1:38" ht="9.9499999999999993" customHeight="1">
      <c r="A42" s="51"/>
      <c r="B42" s="149">
        <v>11</v>
      </c>
      <c r="C42" s="81"/>
      <c r="D42" s="81">
        <v>12</v>
      </c>
      <c r="E42" s="81"/>
      <c r="F42" s="81">
        <v>13</v>
      </c>
      <c r="G42" s="81"/>
      <c r="H42" s="81">
        <v>14</v>
      </c>
      <c r="I42" s="81"/>
      <c r="J42" s="81">
        <v>15</v>
      </c>
      <c r="K42" s="81"/>
      <c r="L42" s="81">
        <v>16</v>
      </c>
      <c r="M42" s="81"/>
      <c r="N42" s="81">
        <v>17</v>
      </c>
      <c r="O42" s="81"/>
      <c r="P42" s="81">
        <v>18</v>
      </c>
      <c r="Q42" s="81"/>
      <c r="R42" s="81">
        <v>19</v>
      </c>
      <c r="S42" s="81"/>
      <c r="T42" s="81">
        <v>20</v>
      </c>
      <c r="U42" s="81"/>
      <c r="V42" s="8"/>
      <c r="W42" s="27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23"/>
      <c r="AK42" s="55"/>
      <c r="AL42" s="8"/>
    </row>
    <row r="43" spans="1:38" ht="9.9499999999999993" customHeight="1" thickBot="1">
      <c r="A43" s="51"/>
      <c r="B43" s="150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32"/>
      <c r="W43" s="45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46"/>
      <c r="AK43" s="55"/>
      <c r="AL43" s="8"/>
    </row>
    <row r="44" spans="1:38" ht="9.9499999999999993" customHeight="1" thickBot="1">
      <c r="A44" s="51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55"/>
      <c r="AL44" s="8"/>
    </row>
    <row r="45" spans="1:38" ht="9.9499999999999993" customHeight="1">
      <c r="A45" s="51"/>
      <c r="B45" s="138" t="s">
        <v>171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237">
        <f>Generation!J9-7</f>
        <v>-7</v>
      </c>
      <c r="P45" s="237"/>
      <c r="Q45" s="34"/>
      <c r="R45" s="34"/>
      <c r="S45" s="34"/>
      <c r="T45" s="34"/>
      <c r="U45" s="35"/>
      <c r="V45" s="33"/>
      <c r="W45" s="95" t="s">
        <v>174</v>
      </c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55"/>
      <c r="AL45" s="8"/>
    </row>
    <row r="46" spans="1:38" ht="9.9499999999999993" customHeight="1">
      <c r="A46" s="51"/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05"/>
      <c r="P46" s="105"/>
      <c r="Q46" s="8"/>
      <c r="R46" s="8"/>
      <c r="S46" s="8"/>
      <c r="T46" s="8"/>
      <c r="U46" s="23"/>
      <c r="V46" s="33"/>
      <c r="W46" s="98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100"/>
      <c r="AK46" s="55"/>
      <c r="AL46" s="8"/>
    </row>
    <row r="47" spans="1:38" ht="9.9499999999999993" customHeight="1">
      <c r="A47" s="51"/>
      <c r="B47" s="142" t="s">
        <v>172</v>
      </c>
      <c r="C47" s="143"/>
      <c r="D47" s="143"/>
      <c r="E47" s="143"/>
      <c r="F47" s="143"/>
      <c r="G47" s="143"/>
      <c r="H47" s="20"/>
      <c r="I47" s="20"/>
      <c r="J47" s="123">
        <v>0</v>
      </c>
      <c r="K47" s="123">
        <v>1</v>
      </c>
      <c r="L47" s="123">
        <v>2</v>
      </c>
      <c r="M47" s="123">
        <v>3</v>
      </c>
      <c r="N47" s="123">
        <v>4</v>
      </c>
      <c r="O47" s="123">
        <v>5</v>
      </c>
      <c r="P47" s="123">
        <v>6</v>
      </c>
      <c r="Q47" s="123">
        <v>7</v>
      </c>
      <c r="R47" s="123">
        <v>8</v>
      </c>
      <c r="S47" s="123">
        <v>9</v>
      </c>
      <c r="T47" s="123">
        <v>10</v>
      </c>
      <c r="U47" s="136">
        <v>11</v>
      </c>
      <c r="V47" s="33"/>
      <c r="W47" s="130" t="s">
        <v>175</v>
      </c>
      <c r="X47" s="131"/>
      <c r="Y47" s="131"/>
      <c r="Z47" s="131"/>
      <c r="AA47" s="131"/>
      <c r="AB47" s="131"/>
      <c r="AC47" s="131"/>
      <c r="AD47" s="132"/>
      <c r="AE47" s="128" t="s">
        <v>64</v>
      </c>
      <c r="AF47" s="128"/>
      <c r="AG47" s="128"/>
      <c r="AH47" s="128" t="s">
        <v>176</v>
      </c>
      <c r="AI47" s="128"/>
      <c r="AJ47" s="129"/>
      <c r="AK47" s="55"/>
      <c r="AL47" s="8"/>
    </row>
    <row r="48" spans="1:38" ht="9.9499999999999993" customHeight="1">
      <c r="A48" s="51"/>
      <c r="B48" s="142"/>
      <c r="C48" s="143"/>
      <c r="D48" s="143"/>
      <c r="E48" s="143"/>
      <c r="F48" s="143"/>
      <c r="G48" s="143"/>
      <c r="H48" s="20"/>
      <c r="I48" s="20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36"/>
      <c r="V48" s="33"/>
      <c r="W48" s="133"/>
      <c r="X48" s="134"/>
      <c r="Y48" s="134"/>
      <c r="Z48" s="134"/>
      <c r="AA48" s="134"/>
      <c r="AB48" s="134"/>
      <c r="AC48" s="134"/>
      <c r="AD48" s="135"/>
      <c r="AE48" s="128"/>
      <c r="AF48" s="128"/>
      <c r="AG48" s="128"/>
      <c r="AH48" s="128"/>
      <c r="AI48" s="128"/>
      <c r="AJ48" s="129"/>
      <c r="AK48" s="55"/>
      <c r="AL48" s="8"/>
    </row>
    <row r="49" spans="1:38" ht="9.9499999999999993" customHeight="1">
      <c r="A49" s="51"/>
      <c r="B49" s="151" t="s">
        <v>173</v>
      </c>
      <c r="C49" s="152"/>
      <c r="D49" s="152"/>
      <c r="E49" s="152"/>
      <c r="F49" s="152"/>
      <c r="G49" s="152"/>
      <c r="H49" s="152"/>
      <c r="I49" s="153"/>
      <c r="J49" s="123">
        <v>0</v>
      </c>
      <c r="K49" s="123">
        <v>20</v>
      </c>
      <c r="L49" s="123">
        <v>29</v>
      </c>
      <c r="M49" s="123">
        <v>37</v>
      </c>
      <c r="N49" s="123">
        <v>45</v>
      </c>
      <c r="O49" s="123">
        <v>53</v>
      </c>
      <c r="P49" s="123">
        <v>60</v>
      </c>
      <c r="Q49" s="123">
        <v>67</v>
      </c>
      <c r="R49" s="123">
        <v>73</v>
      </c>
      <c r="S49" s="123">
        <v>78</v>
      </c>
      <c r="T49" s="123">
        <v>82</v>
      </c>
      <c r="U49" s="136">
        <v>85</v>
      </c>
      <c r="V49" s="33"/>
      <c r="W49" s="121" t="s">
        <v>177</v>
      </c>
      <c r="X49" s="122"/>
      <c r="Y49" s="122"/>
      <c r="Z49" s="122"/>
      <c r="AA49" s="122"/>
      <c r="AB49" s="122"/>
      <c r="AC49" s="122"/>
      <c r="AD49" s="122"/>
      <c r="AE49" s="120">
        <f>Generation!F49</f>
        <v>0</v>
      </c>
      <c r="AF49" s="120"/>
      <c r="AG49" s="120"/>
      <c r="AH49" s="107"/>
      <c r="AI49" s="107"/>
      <c r="AJ49" s="108"/>
      <c r="AK49" s="55"/>
      <c r="AL49" s="8"/>
    </row>
    <row r="50" spans="1:38" ht="9.9499999999999993" customHeight="1" thickBot="1">
      <c r="A50" s="51"/>
      <c r="B50" s="154"/>
      <c r="C50" s="155"/>
      <c r="D50" s="155"/>
      <c r="E50" s="155"/>
      <c r="F50" s="155"/>
      <c r="G50" s="155"/>
      <c r="H50" s="155"/>
      <c r="I50" s="156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37"/>
      <c r="V50" s="33"/>
      <c r="W50" s="121"/>
      <c r="X50" s="122"/>
      <c r="Y50" s="122"/>
      <c r="Z50" s="122"/>
      <c r="AA50" s="122"/>
      <c r="AB50" s="122"/>
      <c r="AC50" s="122"/>
      <c r="AD50" s="122"/>
      <c r="AE50" s="120"/>
      <c r="AF50" s="120"/>
      <c r="AG50" s="120"/>
      <c r="AH50" s="107"/>
      <c r="AI50" s="107"/>
      <c r="AJ50" s="108"/>
      <c r="AK50" s="55"/>
      <c r="AL50" s="8"/>
    </row>
    <row r="51" spans="1:38" ht="9.9499999999999993" customHeight="1" thickBot="1">
      <c r="A51" s="51"/>
      <c r="B51" s="47"/>
      <c r="C51" s="47"/>
      <c r="D51" s="47"/>
      <c r="E51" s="47"/>
      <c r="F51" s="47"/>
      <c r="G51" s="47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121" t="s">
        <v>178</v>
      </c>
      <c r="X51" s="122"/>
      <c r="Y51" s="122"/>
      <c r="Z51" s="122"/>
      <c r="AA51" s="122"/>
      <c r="AB51" s="122"/>
      <c r="AC51" s="122"/>
      <c r="AD51" s="122"/>
      <c r="AE51" s="120">
        <f>Generation!F50</f>
        <v>0</v>
      </c>
      <c r="AF51" s="120"/>
      <c r="AG51" s="120"/>
      <c r="AH51" s="107"/>
      <c r="AI51" s="107"/>
      <c r="AJ51" s="108"/>
      <c r="AK51" s="55"/>
      <c r="AL51" s="8"/>
    </row>
    <row r="52" spans="1:38" ht="9.9499999999999993" customHeight="1">
      <c r="A52" s="51"/>
      <c r="B52" s="95" t="s">
        <v>186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7"/>
      <c r="V52" s="33"/>
      <c r="W52" s="121"/>
      <c r="X52" s="122"/>
      <c r="Y52" s="122"/>
      <c r="Z52" s="122"/>
      <c r="AA52" s="122"/>
      <c r="AB52" s="122"/>
      <c r="AC52" s="122"/>
      <c r="AD52" s="122"/>
      <c r="AE52" s="120"/>
      <c r="AF52" s="120"/>
      <c r="AG52" s="120"/>
      <c r="AH52" s="107"/>
      <c r="AI52" s="107"/>
      <c r="AJ52" s="108"/>
      <c r="AK52" s="55"/>
      <c r="AL52" s="8"/>
    </row>
    <row r="53" spans="1:38" ht="9.9499999999999993" customHeight="1">
      <c r="A53" s="51"/>
      <c r="B53" s="98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100"/>
      <c r="V53" s="33"/>
      <c r="W53" s="121" t="s">
        <v>179</v>
      </c>
      <c r="X53" s="122"/>
      <c r="Y53" s="122"/>
      <c r="Z53" s="122"/>
      <c r="AA53" s="122"/>
      <c r="AB53" s="122"/>
      <c r="AC53" s="122"/>
      <c r="AD53" s="122"/>
      <c r="AE53" s="120">
        <f>Generation!F51</f>
        <v>0</v>
      </c>
      <c r="AF53" s="120"/>
      <c r="AG53" s="120"/>
      <c r="AH53" s="107"/>
      <c r="AI53" s="107"/>
      <c r="AJ53" s="108"/>
      <c r="AK53" s="55"/>
      <c r="AL53" s="8"/>
    </row>
    <row r="54" spans="1:38" ht="9.9499999999999993" customHeight="1">
      <c r="A54" s="51"/>
      <c r="B54" s="77" t="s">
        <v>187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101">
        <f>VLOOKUP(Tables!C2,Tables!B3:C34,2,FALSE)</f>
        <v>0</v>
      </c>
      <c r="N54" s="102"/>
      <c r="O54" s="102"/>
      <c r="P54" s="102"/>
      <c r="Q54" s="102"/>
      <c r="R54" s="102"/>
      <c r="S54" s="102"/>
      <c r="T54" s="102"/>
      <c r="U54" s="103"/>
      <c r="V54" s="33"/>
      <c r="W54" s="121"/>
      <c r="X54" s="122"/>
      <c r="Y54" s="122"/>
      <c r="Z54" s="122"/>
      <c r="AA54" s="122"/>
      <c r="AB54" s="122"/>
      <c r="AC54" s="122"/>
      <c r="AD54" s="122"/>
      <c r="AE54" s="120"/>
      <c r="AF54" s="120"/>
      <c r="AG54" s="120"/>
      <c r="AH54" s="107"/>
      <c r="AI54" s="107"/>
      <c r="AJ54" s="108"/>
      <c r="AK54" s="55"/>
      <c r="AL54" s="8"/>
    </row>
    <row r="55" spans="1:38" ht="9.9499999999999993" customHeight="1">
      <c r="A55" s="51"/>
      <c r="B55" s="77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104"/>
      <c r="N55" s="105"/>
      <c r="O55" s="105"/>
      <c r="P55" s="105"/>
      <c r="Q55" s="105"/>
      <c r="R55" s="105"/>
      <c r="S55" s="105"/>
      <c r="T55" s="105"/>
      <c r="U55" s="106"/>
      <c r="V55" s="33"/>
      <c r="W55" s="121" t="s">
        <v>180</v>
      </c>
      <c r="X55" s="122"/>
      <c r="Y55" s="122"/>
      <c r="Z55" s="122"/>
      <c r="AA55" s="122"/>
      <c r="AB55" s="122"/>
      <c r="AC55" s="122"/>
      <c r="AD55" s="122"/>
      <c r="AE55" s="120">
        <f>Generation!F52</f>
        <v>0</v>
      </c>
      <c r="AF55" s="120"/>
      <c r="AG55" s="120"/>
      <c r="AH55" s="107"/>
      <c r="AI55" s="107"/>
      <c r="AJ55" s="108"/>
      <c r="AK55" s="55"/>
      <c r="AL55" s="8"/>
    </row>
    <row r="56" spans="1:38" ht="9.9499999999999993" customHeight="1">
      <c r="A56" s="51"/>
      <c r="B56" s="89" t="s">
        <v>188</v>
      </c>
      <c r="C56" s="90"/>
      <c r="D56" s="90"/>
      <c r="E56" s="90"/>
      <c r="F56" s="90"/>
      <c r="G56" s="90"/>
      <c r="H56" s="90"/>
      <c r="I56" s="90"/>
      <c r="J56" s="90"/>
      <c r="K56" s="90"/>
      <c r="L56" s="91"/>
      <c r="M56" s="111" t="s">
        <v>64</v>
      </c>
      <c r="N56" s="112"/>
      <c r="O56" s="117"/>
      <c r="P56" s="119" t="s">
        <v>189</v>
      </c>
      <c r="Q56" s="119"/>
      <c r="R56" s="119"/>
      <c r="S56" s="111" t="s">
        <v>176</v>
      </c>
      <c r="T56" s="112"/>
      <c r="U56" s="113"/>
      <c r="V56" s="33"/>
      <c r="W56" s="121"/>
      <c r="X56" s="122"/>
      <c r="Y56" s="122"/>
      <c r="Z56" s="122"/>
      <c r="AA56" s="122"/>
      <c r="AB56" s="122"/>
      <c r="AC56" s="122"/>
      <c r="AD56" s="122"/>
      <c r="AE56" s="120"/>
      <c r="AF56" s="120"/>
      <c r="AG56" s="120"/>
      <c r="AH56" s="107"/>
      <c r="AI56" s="107"/>
      <c r="AJ56" s="108"/>
      <c r="AK56" s="55"/>
      <c r="AL56" s="8"/>
    </row>
    <row r="57" spans="1:38" ht="9.9499999999999993" customHeight="1">
      <c r="A57" s="51"/>
      <c r="B57" s="92"/>
      <c r="C57" s="93"/>
      <c r="D57" s="93"/>
      <c r="E57" s="93"/>
      <c r="F57" s="93"/>
      <c r="G57" s="93"/>
      <c r="H57" s="93"/>
      <c r="I57" s="93"/>
      <c r="J57" s="93"/>
      <c r="K57" s="93"/>
      <c r="L57" s="94"/>
      <c r="M57" s="114"/>
      <c r="N57" s="115"/>
      <c r="O57" s="118"/>
      <c r="P57" s="119"/>
      <c r="Q57" s="119"/>
      <c r="R57" s="119"/>
      <c r="S57" s="114"/>
      <c r="T57" s="115"/>
      <c r="U57" s="116"/>
      <c r="V57" s="33"/>
      <c r="W57" s="121" t="s">
        <v>181</v>
      </c>
      <c r="X57" s="122"/>
      <c r="Y57" s="122"/>
      <c r="Z57" s="122"/>
      <c r="AA57" s="122"/>
      <c r="AB57" s="122"/>
      <c r="AC57" s="122"/>
      <c r="AD57" s="122"/>
      <c r="AE57" s="120">
        <f>Generation!F53</f>
        <v>0</v>
      </c>
      <c r="AF57" s="120"/>
      <c r="AG57" s="120"/>
      <c r="AH57" s="107"/>
      <c r="AI57" s="107"/>
      <c r="AJ57" s="108"/>
      <c r="AK57" s="55"/>
      <c r="AL57" s="8"/>
    </row>
    <row r="58" spans="1:38" ht="9.9499999999999993" customHeight="1">
      <c r="A58" s="51"/>
      <c r="B58" s="77" t="s">
        <v>91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1">
        <f>Generation!F48</f>
        <v>0</v>
      </c>
      <c r="N58" s="81"/>
      <c r="O58" s="81"/>
      <c r="P58" s="119"/>
      <c r="Q58" s="119"/>
      <c r="R58" s="119"/>
      <c r="S58" s="83"/>
      <c r="T58" s="83"/>
      <c r="U58" s="84"/>
      <c r="V58" s="33"/>
      <c r="W58" s="121"/>
      <c r="X58" s="122"/>
      <c r="Y58" s="122"/>
      <c r="Z58" s="122"/>
      <c r="AA58" s="122"/>
      <c r="AB58" s="122"/>
      <c r="AC58" s="122"/>
      <c r="AD58" s="122"/>
      <c r="AE58" s="120"/>
      <c r="AF58" s="120"/>
      <c r="AG58" s="120"/>
      <c r="AH58" s="107"/>
      <c r="AI58" s="107"/>
      <c r="AJ58" s="108"/>
      <c r="AK58" s="55"/>
      <c r="AL58" s="8"/>
    </row>
    <row r="59" spans="1:38" ht="9.9499999999999993" customHeight="1">
      <c r="A59" s="51"/>
      <c r="B59" s="77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1"/>
      <c r="N59" s="81"/>
      <c r="O59" s="81"/>
      <c r="P59" s="119"/>
      <c r="Q59" s="119"/>
      <c r="R59" s="119"/>
      <c r="S59" s="83"/>
      <c r="T59" s="83"/>
      <c r="U59" s="84"/>
      <c r="V59" s="33"/>
      <c r="W59" s="121" t="s">
        <v>182</v>
      </c>
      <c r="X59" s="122"/>
      <c r="Y59" s="122"/>
      <c r="Z59" s="122"/>
      <c r="AA59" s="122"/>
      <c r="AB59" s="122"/>
      <c r="AC59" s="122"/>
      <c r="AD59" s="122"/>
      <c r="AE59" s="120">
        <f>Generation!F54</f>
        <v>0</v>
      </c>
      <c r="AF59" s="120"/>
      <c r="AG59" s="120"/>
      <c r="AH59" s="107"/>
      <c r="AI59" s="107"/>
      <c r="AJ59" s="108"/>
      <c r="AK59" s="55"/>
      <c r="AL59" s="8"/>
    </row>
    <row r="60" spans="1:38" ht="9.9499999999999993" customHeight="1">
      <c r="A60" s="51"/>
      <c r="B60" s="77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81">
        <f>IF(B60="",,VLOOKUP(B60,Generation!I48:O60,7,FALSE))</f>
        <v>0</v>
      </c>
      <c r="N60" s="81"/>
      <c r="O60" s="81"/>
      <c r="P60" s="81">
        <f>VLOOKUP(M60,Tables!D3:E24,2,FALSE)</f>
        <v>0</v>
      </c>
      <c r="Q60" s="81"/>
      <c r="R60" s="81"/>
      <c r="S60" s="83"/>
      <c r="T60" s="83"/>
      <c r="U60" s="84"/>
      <c r="V60" s="33"/>
      <c r="W60" s="121"/>
      <c r="X60" s="122"/>
      <c r="Y60" s="122"/>
      <c r="Z60" s="122"/>
      <c r="AA60" s="122"/>
      <c r="AB60" s="122"/>
      <c r="AC60" s="122"/>
      <c r="AD60" s="122"/>
      <c r="AE60" s="120"/>
      <c r="AF60" s="120"/>
      <c r="AG60" s="120"/>
      <c r="AH60" s="107"/>
      <c r="AI60" s="107"/>
      <c r="AJ60" s="108"/>
      <c r="AK60" s="55"/>
      <c r="AL60" s="8"/>
    </row>
    <row r="61" spans="1:38" ht="9.9499999999999993" customHeight="1">
      <c r="A61" s="51"/>
      <c r="B61" s="87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81"/>
      <c r="N61" s="81"/>
      <c r="O61" s="81"/>
      <c r="P61" s="81"/>
      <c r="Q61" s="81"/>
      <c r="R61" s="81"/>
      <c r="S61" s="83"/>
      <c r="T61" s="83"/>
      <c r="U61" s="84"/>
      <c r="V61" s="33"/>
      <c r="W61" s="121" t="s">
        <v>183</v>
      </c>
      <c r="X61" s="122"/>
      <c r="Y61" s="122"/>
      <c r="Z61" s="122"/>
      <c r="AA61" s="122"/>
      <c r="AB61" s="122"/>
      <c r="AC61" s="122"/>
      <c r="AD61" s="122"/>
      <c r="AE61" s="120">
        <f>Generation!F55</f>
        <v>0</v>
      </c>
      <c r="AF61" s="120"/>
      <c r="AG61" s="120"/>
      <c r="AH61" s="107"/>
      <c r="AI61" s="107"/>
      <c r="AJ61" s="108"/>
      <c r="AK61" s="55"/>
      <c r="AL61" s="8"/>
    </row>
    <row r="62" spans="1:38" ht="9.9499999999999993" customHeight="1">
      <c r="A62" s="51"/>
      <c r="B62" s="77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81">
        <f>IF(B62="",,VLOOKUP(B62,Generation!I48:O60,7,FALSE))</f>
        <v>0</v>
      </c>
      <c r="N62" s="81"/>
      <c r="O62" s="81"/>
      <c r="P62" s="81">
        <f>VLOOKUP(M62,Tables!D3:E24,2,FALSE)</f>
        <v>0</v>
      </c>
      <c r="Q62" s="81"/>
      <c r="R62" s="81"/>
      <c r="S62" s="83"/>
      <c r="T62" s="83"/>
      <c r="U62" s="84"/>
      <c r="V62" s="33"/>
      <c r="W62" s="121"/>
      <c r="X62" s="122"/>
      <c r="Y62" s="122"/>
      <c r="Z62" s="122"/>
      <c r="AA62" s="122"/>
      <c r="AB62" s="122"/>
      <c r="AC62" s="122"/>
      <c r="AD62" s="122"/>
      <c r="AE62" s="120"/>
      <c r="AF62" s="120"/>
      <c r="AG62" s="120"/>
      <c r="AH62" s="107"/>
      <c r="AI62" s="107"/>
      <c r="AJ62" s="108"/>
      <c r="AK62" s="55"/>
      <c r="AL62" s="8"/>
    </row>
    <row r="63" spans="1:38" ht="9.9499999999999993" customHeight="1">
      <c r="A63" s="51"/>
      <c r="B63" s="8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81"/>
      <c r="N63" s="81"/>
      <c r="O63" s="81"/>
      <c r="P63" s="81"/>
      <c r="Q63" s="81"/>
      <c r="R63" s="81"/>
      <c r="S63" s="83"/>
      <c r="T63" s="83"/>
      <c r="U63" s="84"/>
      <c r="V63" s="33"/>
      <c r="W63" s="121" t="s">
        <v>184</v>
      </c>
      <c r="X63" s="122"/>
      <c r="Y63" s="122"/>
      <c r="Z63" s="122"/>
      <c r="AA63" s="122"/>
      <c r="AB63" s="122"/>
      <c r="AC63" s="122"/>
      <c r="AD63" s="122"/>
      <c r="AE63" s="120">
        <f>Generation!F56</f>
        <v>0</v>
      </c>
      <c r="AF63" s="120"/>
      <c r="AG63" s="120"/>
      <c r="AH63" s="107"/>
      <c r="AI63" s="107"/>
      <c r="AJ63" s="108"/>
      <c r="AK63" s="55"/>
      <c r="AL63" s="8"/>
    </row>
    <row r="64" spans="1:38" ht="9.9499999999999993" customHeight="1">
      <c r="A64" s="51"/>
      <c r="B64" s="77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81">
        <f>IF(B64="",,VLOOKUP(B64,Generation!I48:O60,7,FALSE))</f>
        <v>0</v>
      </c>
      <c r="N64" s="81"/>
      <c r="O64" s="81"/>
      <c r="P64" s="81">
        <f>VLOOKUP(M64,Tables!D3:E24,2,FALSE)</f>
        <v>0</v>
      </c>
      <c r="Q64" s="81"/>
      <c r="R64" s="81"/>
      <c r="S64" s="83"/>
      <c r="T64" s="83"/>
      <c r="U64" s="84"/>
      <c r="V64" s="33"/>
      <c r="W64" s="121"/>
      <c r="X64" s="122"/>
      <c r="Y64" s="122"/>
      <c r="Z64" s="122"/>
      <c r="AA64" s="122"/>
      <c r="AB64" s="122"/>
      <c r="AC64" s="122"/>
      <c r="AD64" s="122"/>
      <c r="AE64" s="120"/>
      <c r="AF64" s="120"/>
      <c r="AG64" s="120"/>
      <c r="AH64" s="107"/>
      <c r="AI64" s="107"/>
      <c r="AJ64" s="108"/>
      <c r="AK64" s="55"/>
      <c r="AL64" s="8"/>
    </row>
    <row r="65" spans="1:38" ht="9.9499999999999993" customHeight="1" thickBot="1">
      <c r="A65" s="51"/>
      <c r="B65" s="79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2"/>
      <c r="N65" s="82"/>
      <c r="O65" s="82"/>
      <c r="P65" s="82"/>
      <c r="Q65" s="82"/>
      <c r="R65" s="82"/>
      <c r="S65" s="85"/>
      <c r="T65" s="85"/>
      <c r="U65" s="86"/>
      <c r="V65" s="33"/>
      <c r="W65" s="121" t="s">
        <v>185</v>
      </c>
      <c r="X65" s="122"/>
      <c r="Y65" s="122"/>
      <c r="Z65" s="122"/>
      <c r="AA65" s="122"/>
      <c r="AB65" s="122"/>
      <c r="AC65" s="122"/>
      <c r="AD65" s="122"/>
      <c r="AE65" s="120">
        <f>Generation!F57</f>
        <v>0</v>
      </c>
      <c r="AF65" s="120"/>
      <c r="AG65" s="120"/>
      <c r="AH65" s="107"/>
      <c r="AI65" s="107"/>
      <c r="AJ65" s="108"/>
      <c r="AK65" s="55"/>
      <c r="AL65" s="8"/>
    </row>
    <row r="66" spans="1:38" ht="9.9499999999999993" customHeight="1" thickBot="1">
      <c r="A66" s="51"/>
      <c r="B66" s="75" t="s">
        <v>268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126"/>
      <c r="X66" s="127"/>
      <c r="Y66" s="127"/>
      <c r="Z66" s="127"/>
      <c r="AA66" s="127"/>
      <c r="AB66" s="127"/>
      <c r="AC66" s="127"/>
      <c r="AD66" s="127"/>
      <c r="AE66" s="125"/>
      <c r="AF66" s="125"/>
      <c r="AG66" s="125"/>
      <c r="AH66" s="109"/>
      <c r="AI66" s="109"/>
      <c r="AJ66" s="110"/>
      <c r="AK66" s="55"/>
      <c r="AL66" s="8"/>
    </row>
    <row r="67" spans="1:38" ht="9.9499999999999993" customHeight="1" thickBot="1">
      <c r="A67" s="51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55"/>
      <c r="AL67" s="8"/>
    </row>
    <row r="68" spans="1:38" ht="9.9499999999999993" customHeight="1">
      <c r="A68" s="51"/>
      <c r="B68" s="223" t="s">
        <v>204</v>
      </c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219" t="s">
        <v>205</v>
      </c>
      <c r="N68" s="219"/>
      <c r="O68" s="219"/>
      <c r="P68" s="219"/>
      <c r="Q68" s="219" t="s">
        <v>209</v>
      </c>
      <c r="R68" s="219"/>
      <c r="S68" s="219"/>
      <c r="T68" s="219"/>
      <c r="U68" s="219" t="s">
        <v>210</v>
      </c>
      <c r="V68" s="219"/>
      <c r="W68" s="219"/>
      <c r="X68" s="219"/>
      <c r="Y68" s="219" t="s">
        <v>208</v>
      </c>
      <c r="Z68" s="219"/>
      <c r="AA68" s="219"/>
      <c r="AB68" s="219"/>
      <c r="AC68" s="219" t="s">
        <v>206</v>
      </c>
      <c r="AD68" s="219"/>
      <c r="AE68" s="219"/>
      <c r="AF68" s="219"/>
      <c r="AG68" s="219" t="s">
        <v>207</v>
      </c>
      <c r="AH68" s="219"/>
      <c r="AI68" s="219"/>
      <c r="AJ68" s="220"/>
      <c r="AK68" s="55"/>
      <c r="AL68" s="8"/>
    </row>
    <row r="69" spans="1:38" ht="9.9499999999999993" customHeight="1">
      <c r="A69" s="51"/>
      <c r="B69" s="224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2"/>
      <c r="AK69" s="55"/>
      <c r="AL69" s="8"/>
    </row>
    <row r="70" spans="1:38" ht="9.9499999999999993" customHeight="1">
      <c r="A70" s="51"/>
      <c r="B70" s="233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4"/>
      <c r="AK70" s="55"/>
      <c r="AL70" s="8"/>
    </row>
    <row r="71" spans="1:38" ht="9.9499999999999993" customHeight="1">
      <c r="A71" s="51"/>
      <c r="B71" s="233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4"/>
      <c r="AK71" s="55"/>
      <c r="AL71" s="8"/>
    </row>
    <row r="72" spans="1:38" ht="9.9499999999999993" customHeight="1">
      <c r="A72" s="51"/>
      <c r="B72" s="233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4"/>
      <c r="AK72" s="55"/>
      <c r="AL72" s="8"/>
    </row>
    <row r="73" spans="1:38" ht="9.9499999999999993" customHeight="1">
      <c r="A73" s="51"/>
      <c r="B73" s="233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4"/>
      <c r="AK73" s="55"/>
      <c r="AL73" s="8"/>
    </row>
    <row r="74" spans="1:38" ht="9.9499999999999993" customHeight="1">
      <c r="A74" s="51"/>
      <c r="B74" s="233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4"/>
      <c r="AK74" s="55"/>
      <c r="AL74" s="8"/>
    </row>
    <row r="75" spans="1:38" ht="9.9499999999999993" customHeight="1">
      <c r="A75" s="51"/>
      <c r="B75" s="233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4"/>
      <c r="AK75" s="55"/>
      <c r="AL75" s="8"/>
    </row>
    <row r="76" spans="1:38" ht="9.9499999999999993" customHeight="1">
      <c r="A76" s="51"/>
      <c r="B76" s="233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4"/>
      <c r="AK76" s="55"/>
      <c r="AL76" s="8"/>
    </row>
    <row r="77" spans="1:38" ht="9.9499999999999993" customHeight="1">
      <c r="A77" s="51"/>
      <c r="B77" s="233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4"/>
      <c r="AK77" s="55"/>
      <c r="AL77" s="8"/>
    </row>
    <row r="78" spans="1:38" ht="9.9499999999999993" customHeight="1">
      <c r="A78" s="51"/>
      <c r="B78" s="233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4"/>
      <c r="AK78" s="55"/>
      <c r="AL78" s="8"/>
    </row>
    <row r="79" spans="1:38" ht="9.9499999999999993" customHeight="1">
      <c r="A79" s="51"/>
      <c r="B79" s="233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4"/>
      <c r="AK79" s="55"/>
      <c r="AL79" s="8"/>
    </row>
    <row r="80" spans="1:38" ht="9.9499999999999993" customHeight="1">
      <c r="A80" s="51"/>
      <c r="B80" s="233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4"/>
      <c r="AK80" s="55"/>
      <c r="AL80" s="8"/>
    </row>
    <row r="81" spans="1:38" ht="9.9499999999999993" customHeight="1" thickBot="1">
      <c r="A81" s="51"/>
      <c r="B81" s="235"/>
      <c r="C81" s="236"/>
      <c r="D81" s="236"/>
      <c r="E81" s="236"/>
      <c r="F81" s="236"/>
      <c r="G81" s="236"/>
      <c r="H81" s="236"/>
      <c r="I81" s="236"/>
      <c r="J81" s="236"/>
      <c r="K81" s="236"/>
      <c r="L81" s="236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6"/>
      <c r="AK81" s="55"/>
      <c r="AL81" s="8"/>
    </row>
    <row r="82" spans="1:38" ht="9.9499999999999993" customHeight="1">
      <c r="A82" s="57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9"/>
      <c r="AL82" s="8"/>
    </row>
    <row r="83" spans="1:38" ht="9.9499999999999993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</row>
  </sheetData>
  <mergeCells count="240">
    <mergeCell ref="AG70:AJ71"/>
    <mergeCell ref="AG72:AJ73"/>
    <mergeCell ref="AG74:AJ75"/>
    <mergeCell ref="AG76:AJ77"/>
    <mergeCell ref="AG78:AJ79"/>
    <mergeCell ref="AG80:AJ81"/>
    <mergeCell ref="O45:P46"/>
    <mergeCell ref="Y70:AB71"/>
    <mergeCell ref="Y72:AB73"/>
    <mergeCell ref="Y74:AB75"/>
    <mergeCell ref="Y76:AB77"/>
    <mergeCell ref="Y78:AB79"/>
    <mergeCell ref="Y80:AB81"/>
    <mergeCell ref="AC70:AF71"/>
    <mergeCell ref="AC72:AF73"/>
    <mergeCell ref="AC74:AF75"/>
    <mergeCell ref="AC76:AF77"/>
    <mergeCell ref="AC78:AF79"/>
    <mergeCell ref="AC80:AF81"/>
    <mergeCell ref="Q80:T81"/>
    <mergeCell ref="Q78:T79"/>
    <mergeCell ref="Q76:T77"/>
    <mergeCell ref="Q74:T75"/>
    <mergeCell ref="Q72:T73"/>
    <mergeCell ref="Q70:T71"/>
    <mergeCell ref="U70:X71"/>
    <mergeCell ref="U72:X73"/>
    <mergeCell ref="U74:X75"/>
    <mergeCell ref="U76:X77"/>
    <mergeCell ref="U78:X79"/>
    <mergeCell ref="U80:X81"/>
    <mergeCell ref="B70:L71"/>
    <mergeCell ref="B72:L73"/>
    <mergeCell ref="B74:L75"/>
    <mergeCell ref="B76:L77"/>
    <mergeCell ref="B78:L79"/>
    <mergeCell ref="B80:L81"/>
    <mergeCell ref="M70:P71"/>
    <mergeCell ref="M72:P73"/>
    <mergeCell ref="M74:P75"/>
    <mergeCell ref="M76:P77"/>
    <mergeCell ref="M78:P79"/>
    <mergeCell ref="M80:P81"/>
    <mergeCell ref="B2:H7"/>
    <mergeCell ref="I2:AC7"/>
    <mergeCell ref="AD2:AJ7"/>
    <mergeCell ref="B9:P10"/>
    <mergeCell ref="Q9:AB10"/>
    <mergeCell ref="AC9:AJ10"/>
    <mergeCell ref="AG68:AJ69"/>
    <mergeCell ref="AC68:AF69"/>
    <mergeCell ref="Y68:AB69"/>
    <mergeCell ref="U68:X69"/>
    <mergeCell ref="Q68:T69"/>
    <mergeCell ref="M68:P69"/>
    <mergeCell ref="B68:L69"/>
    <mergeCell ref="B11:P12"/>
    <mergeCell ref="Q11:Y12"/>
    <mergeCell ref="B13:P14"/>
    <mergeCell ref="B15:P16"/>
    <mergeCell ref="B18:I19"/>
    <mergeCell ref="J18:L19"/>
    <mergeCell ref="M18:M27"/>
    <mergeCell ref="N18:U19"/>
    <mergeCell ref="V18:X19"/>
    <mergeCell ref="Y18:Y27"/>
    <mergeCell ref="B22:I23"/>
    <mergeCell ref="J22:L23"/>
    <mergeCell ref="N22:U23"/>
    <mergeCell ref="V22:X23"/>
    <mergeCell ref="Z22:AG23"/>
    <mergeCell ref="AH22:AJ23"/>
    <mergeCell ref="Z18:AG19"/>
    <mergeCell ref="AH18:AJ19"/>
    <mergeCell ref="B20:I21"/>
    <mergeCell ref="J20:L21"/>
    <mergeCell ref="N20:U21"/>
    <mergeCell ref="V20:X21"/>
    <mergeCell ref="Z20:AG21"/>
    <mergeCell ref="AH20:AJ21"/>
    <mergeCell ref="B26:I27"/>
    <mergeCell ref="J26:L27"/>
    <mergeCell ref="N26:U27"/>
    <mergeCell ref="V26:X27"/>
    <mergeCell ref="Z26:AG27"/>
    <mergeCell ref="AH26:AJ27"/>
    <mergeCell ref="B24:I25"/>
    <mergeCell ref="J24:L25"/>
    <mergeCell ref="N24:U25"/>
    <mergeCell ref="V24:X25"/>
    <mergeCell ref="Z24:AG25"/>
    <mergeCell ref="AH24:AJ25"/>
    <mergeCell ref="G29:H30"/>
    <mergeCell ref="K29:N30"/>
    <mergeCell ref="O29:P30"/>
    <mergeCell ref="Q29:R30"/>
    <mergeCell ref="B31:F32"/>
    <mergeCell ref="G31:H32"/>
    <mergeCell ref="K33:L34"/>
    <mergeCell ref="M33:N34"/>
    <mergeCell ref="B40:C41"/>
    <mergeCell ref="D40:E41"/>
    <mergeCell ref="F40:G41"/>
    <mergeCell ref="H40:I41"/>
    <mergeCell ref="B29:F30"/>
    <mergeCell ref="B38:H39"/>
    <mergeCell ref="AI29:AJ30"/>
    <mergeCell ref="K31:L32"/>
    <mergeCell ref="M31:N32"/>
    <mergeCell ref="O31:P32"/>
    <mergeCell ref="Q31:R32"/>
    <mergeCell ref="S31:T32"/>
    <mergeCell ref="U31:V32"/>
    <mergeCell ref="W31:X32"/>
    <mergeCell ref="S29:T30"/>
    <mergeCell ref="U29:V30"/>
    <mergeCell ref="W29:X30"/>
    <mergeCell ref="Y29:Z30"/>
    <mergeCell ref="AA29:AB30"/>
    <mergeCell ref="AC29:AD30"/>
    <mergeCell ref="Y31:Z32"/>
    <mergeCell ref="AA31:AB32"/>
    <mergeCell ref="AC31:AD32"/>
    <mergeCell ref="AE31:AF32"/>
    <mergeCell ref="AG31:AH32"/>
    <mergeCell ref="AI31:AJ32"/>
    <mergeCell ref="AE29:AF30"/>
    <mergeCell ref="AG29:AH30"/>
    <mergeCell ref="AA33:AB34"/>
    <mergeCell ref="AC33:AD34"/>
    <mergeCell ref="AE33:AF34"/>
    <mergeCell ref="AG33:AH34"/>
    <mergeCell ref="AI33:AJ34"/>
    <mergeCell ref="B33:F34"/>
    <mergeCell ref="G33:H34"/>
    <mergeCell ref="K35:L36"/>
    <mergeCell ref="O33:P34"/>
    <mergeCell ref="Q33:R34"/>
    <mergeCell ref="S33:T34"/>
    <mergeCell ref="U33:V34"/>
    <mergeCell ref="W33:X34"/>
    <mergeCell ref="Y33:Z34"/>
    <mergeCell ref="L49:L50"/>
    <mergeCell ref="M47:M48"/>
    <mergeCell ref="P49:P50"/>
    <mergeCell ref="R42:S43"/>
    <mergeCell ref="T42:U43"/>
    <mergeCell ref="W38:AE39"/>
    <mergeCell ref="M35:U36"/>
    <mergeCell ref="B42:C43"/>
    <mergeCell ref="D42:E43"/>
    <mergeCell ref="F42:G43"/>
    <mergeCell ref="H42:I43"/>
    <mergeCell ref="J42:K43"/>
    <mergeCell ref="L42:M43"/>
    <mergeCell ref="N42:O43"/>
    <mergeCell ref="P42:Q43"/>
    <mergeCell ref="J40:K41"/>
    <mergeCell ref="L40:M41"/>
    <mergeCell ref="N40:O41"/>
    <mergeCell ref="P40:Q41"/>
    <mergeCell ref="R40:S41"/>
    <mergeCell ref="T40:U41"/>
    <mergeCell ref="B49:I50"/>
    <mergeCell ref="J47:J48"/>
    <mergeCell ref="J49:J50"/>
    <mergeCell ref="K47:K48"/>
    <mergeCell ref="L47:L48"/>
    <mergeCell ref="K49:K50"/>
    <mergeCell ref="N47:N48"/>
    <mergeCell ref="W45:AJ46"/>
    <mergeCell ref="W49:AD50"/>
    <mergeCell ref="W51:AD52"/>
    <mergeCell ref="AE47:AG48"/>
    <mergeCell ref="N49:N50"/>
    <mergeCell ref="M49:M50"/>
    <mergeCell ref="O47:O48"/>
    <mergeCell ref="O49:O50"/>
    <mergeCell ref="P47:P48"/>
    <mergeCell ref="Q47:Q48"/>
    <mergeCell ref="S47:S48"/>
    <mergeCell ref="T47:T48"/>
    <mergeCell ref="U47:U48"/>
    <mergeCell ref="U49:U50"/>
    <mergeCell ref="T49:T50"/>
    <mergeCell ref="S49:S50"/>
    <mergeCell ref="B45:N46"/>
    <mergeCell ref="B47:G48"/>
    <mergeCell ref="W53:AD54"/>
    <mergeCell ref="AE49:AG50"/>
    <mergeCell ref="AH49:AJ50"/>
    <mergeCell ref="AE51:AG52"/>
    <mergeCell ref="AE53:AG54"/>
    <mergeCell ref="Q49:Q50"/>
    <mergeCell ref="R49:R50"/>
    <mergeCell ref="R47:R48"/>
    <mergeCell ref="AE65:AG66"/>
    <mergeCell ref="W55:AD56"/>
    <mergeCell ref="W57:AD58"/>
    <mergeCell ref="W59:AD60"/>
    <mergeCell ref="W61:AD62"/>
    <mergeCell ref="W63:AD64"/>
    <mergeCell ref="W65:AD66"/>
    <mergeCell ref="AH47:AJ48"/>
    <mergeCell ref="W47:AD48"/>
    <mergeCell ref="B58:L59"/>
    <mergeCell ref="B56:L57"/>
    <mergeCell ref="B54:L55"/>
    <mergeCell ref="B52:U53"/>
    <mergeCell ref="M54:U55"/>
    <mergeCell ref="B60:L61"/>
    <mergeCell ref="AH63:AJ64"/>
    <mergeCell ref="AH65:AJ66"/>
    <mergeCell ref="S56:U57"/>
    <mergeCell ref="M56:O57"/>
    <mergeCell ref="P56:R59"/>
    <mergeCell ref="S58:U59"/>
    <mergeCell ref="M58:O59"/>
    <mergeCell ref="AH51:AJ52"/>
    <mergeCell ref="AH53:AJ54"/>
    <mergeCell ref="AH55:AJ56"/>
    <mergeCell ref="AH57:AJ58"/>
    <mergeCell ref="AH59:AJ60"/>
    <mergeCell ref="AH61:AJ62"/>
    <mergeCell ref="AE55:AG56"/>
    <mergeCell ref="AE57:AG58"/>
    <mergeCell ref="AE59:AG60"/>
    <mergeCell ref="AE61:AG62"/>
    <mergeCell ref="AE63:AG64"/>
    <mergeCell ref="B64:L65"/>
    <mergeCell ref="M64:O65"/>
    <mergeCell ref="P64:R65"/>
    <mergeCell ref="S64:U65"/>
    <mergeCell ref="B62:L63"/>
    <mergeCell ref="M60:O61"/>
    <mergeCell ref="M62:O63"/>
    <mergeCell ref="P60:R61"/>
    <mergeCell ref="P62:R63"/>
    <mergeCell ref="S60:U61"/>
    <mergeCell ref="S62:U63"/>
  </mergeCells>
  <pageMargins left="0.23622047244094491" right="0.23622047244094491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54"/>
  <sheetViews>
    <sheetView tabSelected="1" workbookViewId="0">
      <selection activeCell="AR15" sqref="AR15"/>
    </sheetView>
  </sheetViews>
  <sheetFormatPr baseColWidth="10" defaultRowHeight="15"/>
  <cols>
    <col min="1" max="1" width="1.42578125" style="9" customWidth="1"/>
    <col min="2" max="36" width="2.7109375" style="9" customWidth="1"/>
    <col min="37" max="37" width="1.5703125" style="9" customWidth="1"/>
    <col min="38" max="75" width="2.7109375" style="9" customWidth="1"/>
    <col min="76" max="16384" width="11.42578125" style="9"/>
  </cols>
  <sheetData>
    <row r="1" spans="1:38" ht="5.25" customHeight="1" thickBot="1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50"/>
      <c r="AL1" s="8"/>
    </row>
    <row r="2" spans="1:38" ht="9.9499999999999993" customHeight="1">
      <c r="A2" s="51"/>
      <c r="B2" s="241" t="s">
        <v>7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5" t="s">
        <v>211</v>
      </c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 t="s">
        <v>212</v>
      </c>
      <c r="AA2" s="245"/>
      <c r="AB2" s="245"/>
      <c r="AC2" s="245"/>
      <c r="AD2" s="245"/>
      <c r="AE2" s="245"/>
      <c r="AF2" s="245"/>
      <c r="AG2" s="245"/>
      <c r="AH2" s="245"/>
      <c r="AI2" s="245"/>
      <c r="AJ2" s="247"/>
      <c r="AK2" s="52"/>
      <c r="AL2" s="8"/>
    </row>
    <row r="3" spans="1:38" ht="9.9499999999999993" customHeight="1">
      <c r="A3" s="51"/>
      <c r="B3" s="243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8"/>
      <c r="AK3" s="52"/>
      <c r="AL3" s="8"/>
    </row>
    <row r="4" spans="1:38" ht="9.9499999999999993" customHeight="1">
      <c r="A4" s="51"/>
      <c r="B4" s="74"/>
      <c r="C4" s="64"/>
      <c r="D4" s="64"/>
      <c r="E4" s="64"/>
      <c r="F4" s="64"/>
      <c r="G4" s="64"/>
      <c r="H4" s="64"/>
      <c r="I4" s="249" t="s">
        <v>64</v>
      </c>
      <c r="J4" s="249"/>
      <c r="K4" s="250" t="s">
        <v>176</v>
      </c>
      <c r="L4" s="251"/>
      <c r="M4" s="73"/>
      <c r="N4" s="73"/>
      <c r="O4" s="73"/>
      <c r="P4" s="73"/>
      <c r="Q4" s="73"/>
      <c r="R4" s="73"/>
      <c r="S4" s="73"/>
      <c r="T4" s="73"/>
      <c r="U4" s="73"/>
      <c r="V4" s="249" t="s">
        <v>64</v>
      </c>
      <c r="W4" s="249"/>
      <c r="X4" s="250" t="s">
        <v>176</v>
      </c>
      <c r="Y4" s="251"/>
      <c r="Z4" s="73"/>
      <c r="AA4" s="73"/>
      <c r="AB4" s="73"/>
      <c r="AC4" s="73"/>
      <c r="AD4" s="73"/>
      <c r="AE4" s="73"/>
      <c r="AF4" s="73"/>
      <c r="AG4" s="249" t="s">
        <v>64</v>
      </c>
      <c r="AH4" s="249"/>
      <c r="AI4" s="250" t="s">
        <v>176</v>
      </c>
      <c r="AJ4" s="252"/>
      <c r="AK4" s="52"/>
      <c r="AL4" s="8"/>
    </row>
    <row r="5" spans="1:38" ht="9.9499999999999993" customHeight="1">
      <c r="A5" s="51"/>
      <c r="B5" s="74"/>
      <c r="C5" s="64"/>
      <c r="D5" s="64"/>
      <c r="E5" s="64"/>
      <c r="F5" s="64"/>
      <c r="G5" s="64"/>
      <c r="H5" s="64"/>
      <c r="I5" s="249"/>
      <c r="J5" s="249"/>
      <c r="K5" s="251"/>
      <c r="L5" s="251"/>
      <c r="M5" s="73"/>
      <c r="N5" s="73"/>
      <c r="O5" s="73"/>
      <c r="P5" s="73"/>
      <c r="Q5" s="73"/>
      <c r="R5" s="73"/>
      <c r="S5" s="73"/>
      <c r="T5" s="73"/>
      <c r="U5" s="73"/>
      <c r="V5" s="249"/>
      <c r="W5" s="249"/>
      <c r="X5" s="251"/>
      <c r="Y5" s="251"/>
      <c r="Z5" s="73"/>
      <c r="AA5" s="73"/>
      <c r="AB5" s="73"/>
      <c r="AC5" s="73"/>
      <c r="AD5" s="73"/>
      <c r="AE5" s="73"/>
      <c r="AF5" s="73"/>
      <c r="AG5" s="249"/>
      <c r="AH5" s="249"/>
      <c r="AI5" s="251"/>
      <c r="AJ5" s="252"/>
      <c r="AK5" s="52"/>
      <c r="AL5" s="8"/>
    </row>
    <row r="6" spans="1:38" ht="20.100000000000001" customHeight="1">
      <c r="A6" s="51"/>
      <c r="B6" s="121" t="s">
        <v>213</v>
      </c>
      <c r="C6" s="122"/>
      <c r="D6" s="122"/>
      <c r="E6" s="122"/>
      <c r="F6" s="122"/>
      <c r="G6" s="122"/>
      <c r="H6" s="122"/>
      <c r="I6" s="238">
        <f>Generation!F19</f>
        <v>0</v>
      </c>
      <c r="J6" s="238"/>
      <c r="K6" s="238"/>
      <c r="L6" s="238"/>
      <c r="M6" s="122" t="s">
        <v>240</v>
      </c>
      <c r="N6" s="122"/>
      <c r="O6" s="122"/>
      <c r="P6" s="122"/>
      <c r="Q6" s="122"/>
      <c r="R6" s="122"/>
      <c r="S6" s="122"/>
      <c r="T6" s="122"/>
      <c r="U6" s="122"/>
      <c r="V6" s="238">
        <f>Generation!O19</f>
        <v>0</v>
      </c>
      <c r="W6" s="238"/>
      <c r="X6" s="238"/>
      <c r="Y6" s="238"/>
      <c r="Z6" s="122" t="s">
        <v>66</v>
      </c>
      <c r="AA6" s="122"/>
      <c r="AB6" s="122"/>
      <c r="AC6" s="122"/>
      <c r="AD6" s="122"/>
      <c r="AE6" s="122"/>
      <c r="AF6" s="122"/>
      <c r="AG6" s="238">
        <f>Generation!W19</f>
        <v>0</v>
      </c>
      <c r="AH6" s="238"/>
      <c r="AI6" s="238"/>
      <c r="AJ6" s="253"/>
      <c r="AK6" s="52"/>
      <c r="AL6" s="8"/>
    </row>
    <row r="7" spans="1:38" ht="20.100000000000001" customHeight="1">
      <c r="A7" s="51"/>
      <c r="B7" s="121" t="s">
        <v>214</v>
      </c>
      <c r="C7" s="122"/>
      <c r="D7" s="122"/>
      <c r="E7" s="122"/>
      <c r="F7" s="122"/>
      <c r="G7" s="122"/>
      <c r="H7" s="122"/>
      <c r="I7" s="238">
        <f>Generation!F20</f>
        <v>0</v>
      </c>
      <c r="J7" s="238"/>
      <c r="K7" s="238"/>
      <c r="L7" s="238"/>
      <c r="M7" s="122" t="s">
        <v>260</v>
      </c>
      <c r="N7" s="122"/>
      <c r="O7" s="122"/>
      <c r="P7" s="122"/>
      <c r="Q7" s="122"/>
      <c r="R7" s="122"/>
      <c r="S7" s="122"/>
      <c r="T7" s="122"/>
      <c r="U7" s="122"/>
      <c r="V7" s="238">
        <f>Generation!O20</f>
        <v>0</v>
      </c>
      <c r="W7" s="238"/>
      <c r="X7" s="238"/>
      <c r="Y7" s="238"/>
      <c r="Z7" s="122" t="s">
        <v>67</v>
      </c>
      <c r="AA7" s="122"/>
      <c r="AB7" s="122"/>
      <c r="AC7" s="122"/>
      <c r="AD7" s="122"/>
      <c r="AE7" s="122"/>
      <c r="AF7" s="122"/>
      <c r="AG7" s="238">
        <f>Generation!W20</f>
        <v>0</v>
      </c>
      <c r="AH7" s="238"/>
      <c r="AI7" s="238"/>
      <c r="AJ7" s="253"/>
      <c r="AK7" s="52"/>
      <c r="AL7" s="8"/>
    </row>
    <row r="8" spans="1:38" ht="20.100000000000001" customHeight="1">
      <c r="A8" s="51"/>
      <c r="B8" s="121" t="s">
        <v>215</v>
      </c>
      <c r="C8" s="122"/>
      <c r="D8" s="122"/>
      <c r="E8" s="122"/>
      <c r="F8" s="122"/>
      <c r="G8" s="122"/>
      <c r="H8" s="122"/>
      <c r="I8" s="238">
        <f>Generation!F21</f>
        <v>0</v>
      </c>
      <c r="J8" s="238"/>
      <c r="K8" s="238"/>
      <c r="L8" s="238"/>
      <c r="M8" s="122" t="s">
        <v>261</v>
      </c>
      <c r="N8" s="122"/>
      <c r="O8" s="122"/>
      <c r="P8" s="122"/>
      <c r="Q8" s="122"/>
      <c r="R8" s="122"/>
      <c r="S8" s="122"/>
      <c r="T8" s="122"/>
      <c r="U8" s="122"/>
      <c r="V8" s="238">
        <f>Generation!O21</f>
        <v>0</v>
      </c>
      <c r="W8" s="238"/>
      <c r="X8" s="238"/>
      <c r="Y8" s="238"/>
      <c r="Z8" s="122" t="s">
        <v>68</v>
      </c>
      <c r="AA8" s="122"/>
      <c r="AB8" s="122"/>
      <c r="AC8" s="122"/>
      <c r="AD8" s="122"/>
      <c r="AE8" s="122"/>
      <c r="AF8" s="122"/>
      <c r="AG8" s="238">
        <f>Generation!W21</f>
        <v>0</v>
      </c>
      <c r="AH8" s="238"/>
      <c r="AI8" s="238"/>
      <c r="AJ8" s="253"/>
      <c r="AK8" s="52"/>
      <c r="AL8" s="8"/>
    </row>
    <row r="9" spans="1:38" ht="20.100000000000001" customHeight="1">
      <c r="A9" s="51"/>
      <c r="B9" s="121" t="s">
        <v>216</v>
      </c>
      <c r="C9" s="122"/>
      <c r="D9" s="122"/>
      <c r="E9" s="122"/>
      <c r="F9" s="122"/>
      <c r="G9" s="122"/>
      <c r="H9" s="122"/>
      <c r="I9" s="238">
        <f>Generation!F22</f>
        <v>0</v>
      </c>
      <c r="J9" s="238"/>
      <c r="K9" s="238"/>
      <c r="L9" s="238"/>
      <c r="M9" s="122" t="s">
        <v>262</v>
      </c>
      <c r="N9" s="122"/>
      <c r="O9" s="122"/>
      <c r="P9" s="122"/>
      <c r="Q9" s="122"/>
      <c r="R9" s="122"/>
      <c r="S9" s="122"/>
      <c r="T9" s="122"/>
      <c r="U9" s="122"/>
      <c r="V9" s="238">
        <f>Generation!O22</f>
        <v>0</v>
      </c>
      <c r="W9" s="238"/>
      <c r="X9" s="238"/>
      <c r="Y9" s="238"/>
      <c r="Z9" s="122" t="s">
        <v>69</v>
      </c>
      <c r="AA9" s="122"/>
      <c r="AB9" s="122"/>
      <c r="AC9" s="122"/>
      <c r="AD9" s="122"/>
      <c r="AE9" s="122"/>
      <c r="AF9" s="122"/>
      <c r="AG9" s="238">
        <f>Generation!W22</f>
        <v>0</v>
      </c>
      <c r="AH9" s="238"/>
      <c r="AI9" s="238"/>
      <c r="AJ9" s="253"/>
      <c r="AK9" s="52"/>
      <c r="AL9" s="8"/>
    </row>
    <row r="10" spans="1:38" ht="20.100000000000001" customHeight="1">
      <c r="A10" s="51"/>
      <c r="B10" s="121" t="s">
        <v>217</v>
      </c>
      <c r="C10" s="122"/>
      <c r="D10" s="122"/>
      <c r="E10" s="122"/>
      <c r="F10" s="122"/>
      <c r="G10" s="122"/>
      <c r="H10" s="122"/>
      <c r="I10" s="238">
        <f>Generation!F23</f>
        <v>0</v>
      </c>
      <c r="J10" s="238"/>
      <c r="K10" s="238"/>
      <c r="L10" s="238"/>
      <c r="M10" s="122" t="s">
        <v>241</v>
      </c>
      <c r="N10" s="122"/>
      <c r="O10" s="122"/>
      <c r="P10" s="122"/>
      <c r="Q10" s="122"/>
      <c r="R10" s="122"/>
      <c r="S10" s="122"/>
      <c r="T10" s="122"/>
      <c r="U10" s="122"/>
      <c r="V10" s="238">
        <f>Generation!O23</f>
        <v>0</v>
      </c>
      <c r="W10" s="238"/>
      <c r="X10" s="238"/>
      <c r="Y10" s="238"/>
      <c r="Z10" s="122" t="s">
        <v>70</v>
      </c>
      <c r="AA10" s="122"/>
      <c r="AB10" s="122"/>
      <c r="AC10" s="122"/>
      <c r="AD10" s="122"/>
      <c r="AE10" s="122"/>
      <c r="AF10" s="122"/>
      <c r="AG10" s="238">
        <f>Generation!W23</f>
        <v>0</v>
      </c>
      <c r="AH10" s="238"/>
      <c r="AI10" s="238"/>
      <c r="AJ10" s="253"/>
      <c r="AK10" s="52"/>
      <c r="AL10" s="8"/>
    </row>
    <row r="11" spans="1:38" ht="20.100000000000001" customHeight="1">
      <c r="A11" s="51"/>
      <c r="B11" s="121" t="s">
        <v>218</v>
      </c>
      <c r="C11" s="122"/>
      <c r="D11" s="122"/>
      <c r="E11" s="122"/>
      <c r="F11" s="122"/>
      <c r="G11" s="122"/>
      <c r="H11" s="122"/>
      <c r="I11" s="238">
        <f>Generation!F24</f>
        <v>0</v>
      </c>
      <c r="J11" s="238"/>
      <c r="K11" s="238"/>
      <c r="L11" s="238"/>
      <c r="M11" s="122" t="s">
        <v>242</v>
      </c>
      <c r="N11" s="122"/>
      <c r="O11" s="122"/>
      <c r="P11" s="122"/>
      <c r="Q11" s="122"/>
      <c r="R11" s="122"/>
      <c r="S11" s="122"/>
      <c r="T11" s="122"/>
      <c r="U11" s="122"/>
      <c r="V11" s="238">
        <f>Generation!O24</f>
        <v>0</v>
      </c>
      <c r="W11" s="238"/>
      <c r="X11" s="238"/>
      <c r="Y11" s="238"/>
      <c r="Z11" s="122" t="s">
        <v>257</v>
      </c>
      <c r="AA11" s="122"/>
      <c r="AB11" s="122"/>
      <c r="AC11" s="122"/>
      <c r="AD11" s="122"/>
      <c r="AE11" s="122"/>
      <c r="AF11" s="122"/>
      <c r="AG11" s="238">
        <f>Generation!W24</f>
        <v>0</v>
      </c>
      <c r="AH11" s="238"/>
      <c r="AI11" s="238"/>
      <c r="AJ11" s="253"/>
      <c r="AK11" s="53"/>
      <c r="AL11" s="8"/>
    </row>
    <row r="12" spans="1:38" ht="20.100000000000001" customHeight="1">
      <c r="A12" s="51"/>
      <c r="B12" s="121" t="s">
        <v>219</v>
      </c>
      <c r="C12" s="122"/>
      <c r="D12" s="122"/>
      <c r="E12" s="122"/>
      <c r="F12" s="122"/>
      <c r="G12" s="122"/>
      <c r="H12" s="122"/>
      <c r="I12" s="238">
        <f>Generation!F25</f>
        <v>0</v>
      </c>
      <c r="J12" s="238"/>
      <c r="K12" s="238"/>
      <c r="L12" s="238"/>
      <c r="M12" s="122" t="s">
        <v>243</v>
      </c>
      <c r="N12" s="122"/>
      <c r="O12" s="122"/>
      <c r="P12" s="122"/>
      <c r="Q12" s="122"/>
      <c r="R12" s="122"/>
      <c r="S12" s="122"/>
      <c r="T12" s="122"/>
      <c r="U12" s="122"/>
      <c r="V12" s="238">
        <f>Generation!O25</f>
        <v>0</v>
      </c>
      <c r="W12" s="238"/>
      <c r="X12" s="238"/>
      <c r="Y12" s="238"/>
      <c r="Z12" s="122" t="s">
        <v>72</v>
      </c>
      <c r="AA12" s="122"/>
      <c r="AB12" s="122"/>
      <c r="AC12" s="122"/>
      <c r="AD12" s="122"/>
      <c r="AE12" s="122"/>
      <c r="AF12" s="122"/>
      <c r="AG12" s="238">
        <f>Generation!W25</f>
        <v>0</v>
      </c>
      <c r="AH12" s="238"/>
      <c r="AI12" s="238"/>
      <c r="AJ12" s="253"/>
      <c r="AK12" s="53"/>
      <c r="AL12" s="8"/>
    </row>
    <row r="13" spans="1:38" ht="20.100000000000001" customHeight="1">
      <c r="A13" s="51"/>
      <c r="B13" s="121" t="s">
        <v>220</v>
      </c>
      <c r="C13" s="122"/>
      <c r="D13" s="122"/>
      <c r="E13" s="122"/>
      <c r="F13" s="122"/>
      <c r="G13" s="122"/>
      <c r="H13" s="122"/>
      <c r="I13" s="238">
        <f>Generation!F26</f>
        <v>0</v>
      </c>
      <c r="J13" s="238"/>
      <c r="K13" s="238"/>
      <c r="L13" s="238"/>
      <c r="M13" s="122" t="s">
        <v>244</v>
      </c>
      <c r="N13" s="122"/>
      <c r="O13" s="122"/>
      <c r="P13" s="122"/>
      <c r="Q13" s="122"/>
      <c r="R13" s="122"/>
      <c r="S13" s="122"/>
      <c r="T13" s="122"/>
      <c r="U13" s="122"/>
      <c r="V13" s="238">
        <f>Generation!O26</f>
        <v>0</v>
      </c>
      <c r="W13" s="238"/>
      <c r="X13" s="238"/>
      <c r="Y13" s="238"/>
      <c r="Z13" s="122" t="s">
        <v>73</v>
      </c>
      <c r="AA13" s="122"/>
      <c r="AB13" s="122"/>
      <c r="AC13" s="122"/>
      <c r="AD13" s="122"/>
      <c r="AE13" s="122"/>
      <c r="AF13" s="122"/>
      <c r="AG13" s="238">
        <f>Generation!W26</f>
        <v>0</v>
      </c>
      <c r="AH13" s="238"/>
      <c r="AI13" s="238"/>
      <c r="AJ13" s="253"/>
      <c r="AK13" s="54"/>
      <c r="AL13" s="8"/>
    </row>
    <row r="14" spans="1:38" ht="20.100000000000001" customHeight="1">
      <c r="A14" s="51"/>
      <c r="B14" s="121" t="s">
        <v>221</v>
      </c>
      <c r="C14" s="122"/>
      <c r="D14" s="122"/>
      <c r="E14" s="122"/>
      <c r="F14" s="122"/>
      <c r="G14" s="122"/>
      <c r="H14" s="122"/>
      <c r="I14" s="238">
        <f>Generation!F27</f>
        <v>0</v>
      </c>
      <c r="J14" s="238"/>
      <c r="K14" s="238"/>
      <c r="L14" s="238"/>
      <c r="M14" s="122" t="s">
        <v>245</v>
      </c>
      <c r="N14" s="122"/>
      <c r="O14" s="122"/>
      <c r="P14" s="122"/>
      <c r="Q14" s="122"/>
      <c r="R14" s="122"/>
      <c r="S14" s="122"/>
      <c r="T14" s="122"/>
      <c r="U14" s="122"/>
      <c r="V14" s="238">
        <f>Generation!O27</f>
        <v>0</v>
      </c>
      <c r="W14" s="238"/>
      <c r="X14" s="238"/>
      <c r="Y14" s="238"/>
      <c r="Z14" s="122" t="s">
        <v>74</v>
      </c>
      <c r="AA14" s="122"/>
      <c r="AB14" s="122"/>
      <c r="AC14" s="122"/>
      <c r="AD14" s="122"/>
      <c r="AE14" s="122"/>
      <c r="AF14" s="122"/>
      <c r="AG14" s="238">
        <f>Generation!W27</f>
        <v>0</v>
      </c>
      <c r="AH14" s="238"/>
      <c r="AI14" s="238"/>
      <c r="AJ14" s="253"/>
      <c r="AK14" s="54"/>
      <c r="AL14" s="8"/>
    </row>
    <row r="15" spans="1:38" ht="20.100000000000001" customHeight="1">
      <c r="A15" s="51"/>
      <c r="B15" s="121" t="s">
        <v>222</v>
      </c>
      <c r="C15" s="122"/>
      <c r="D15" s="122"/>
      <c r="E15" s="122"/>
      <c r="F15" s="122"/>
      <c r="G15" s="122"/>
      <c r="H15" s="122"/>
      <c r="I15" s="238">
        <f>Generation!F28</f>
        <v>0</v>
      </c>
      <c r="J15" s="238"/>
      <c r="K15" s="238"/>
      <c r="L15" s="238"/>
      <c r="M15" s="122" t="s">
        <v>246</v>
      </c>
      <c r="N15" s="122"/>
      <c r="O15" s="122"/>
      <c r="P15" s="122"/>
      <c r="Q15" s="122"/>
      <c r="R15" s="122"/>
      <c r="S15" s="122"/>
      <c r="T15" s="122"/>
      <c r="U15" s="122"/>
      <c r="V15" s="238">
        <f>Generation!O28</f>
        <v>0</v>
      </c>
      <c r="W15" s="238"/>
      <c r="X15" s="238"/>
      <c r="Y15" s="238"/>
      <c r="Z15" s="122" t="s">
        <v>75</v>
      </c>
      <c r="AA15" s="122"/>
      <c r="AB15" s="122"/>
      <c r="AC15" s="122"/>
      <c r="AD15" s="122"/>
      <c r="AE15" s="122"/>
      <c r="AF15" s="122"/>
      <c r="AG15" s="238">
        <f>Generation!W28</f>
        <v>0</v>
      </c>
      <c r="AH15" s="238"/>
      <c r="AI15" s="238"/>
      <c r="AJ15" s="253"/>
      <c r="AK15" s="54"/>
      <c r="AL15" s="8"/>
    </row>
    <row r="16" spans="1:38" ht="20.100000000000001" customHeight="1">
      <c r="A16" s="51"/>
      <c r="B16" s="121" t="s">
        <v>223</v>
      </c>
      <c r="C16" s="122"/>
      <c r="D16" s="122"/>
      <c r="E16" s="122"/>
      <c r="F16" s="122"/>
      <c r="G16" s="122"/>
      <c r="H16" s="122"/>
      <c r="I16" s="238">
        <f>Generation!F29</f>
        <v>0</v>
      </c>
      <c r="J16" s="238"/>
      <c r="K16" s="238"/>
      <c r="L16" s="238"/>
      <c r="M16" s="122" t="s">
        <v>247</v>
      </c>
      <c r="N16" s="122"/>
      <c r="O16" s="122"/>
      <c r="P16" s="122"/>
      <c r="Q16" s="122"/>
      <c r="R16" s="122"/>
      <c r="S16" s="122"/>
      <c r="T16" s="122"/>
      <c r="U16" s="122"/>
      <c r="V16" s="238">
        <f>Generation!O29</f>
        <v>0</v>
      </c>
      <c r="W16" s="238"/>
      <c r="X16" s="238"/>
      <c r="Y16" s="238"/>
      <c r="Z16" s="122" t="s">
        <v>76</v>
      </c>
      <c r="AA16" s="122"/>
      <c r="AB16" s="122"/>
      <c r="AC16" s="122"/>
      <c r="AD16" s="122"/>
      <c r="AE16" s="122"/>
      <c r="AF16" s="122"/>
      <c r="AG16" s="238">
        <f>Generation!W29</f>
        <v>0</v>
      </c>
      <c r="AH16" s="238"/>
      <c r="AI16" s="238"/>
      <c r="AJ16" s="253"/>
      <c r="AK16" s="54"/>
      <c r="AL16" s="8"/>
    </row>
    <row r="17" spans="1:38" ht="20.100000000000001" customHeight="1">
      <c r="A17" s="51"/>
      <c r="B17" s="121" t="s">
        <v>224</v>
      </c>
      <c r="C17" s="122"/>
      <c r="D17" s="122"/>
      <c r="E17" s="122"/>
      <c r="F17" s="122"/>
      <c r="G17" s="122"/>
      <c r="H17" s="122"/>
      <c r="I17" s="238">
        <f>Generation!F30</f>
        <v>0</v>
      </c>
      <c r="J17" s="238"/>
      <c r="K17" s="238"/>
      <c r="L17" s="238"/>
      <c r="M17" s="122" t="s">
        <v>248</v>
      </c>
      <c r="N17" s="122"/>
      <c r="O17" s="122"/>
      <c r="P17" s="122"/>
      <c r="Q17" s="122"/>
      <c r="R17" s="122"/>
      <c r="S17" s="122"/>
      <c r="T17" s="122"/>
      <c r="U17" s="122"/>
      <c r="V17" s="238">
        <f>Generation!O30</f>
        <v>0</v>
      </c>
      <c r="W17" s="238"/>
      <c r="X17" s="238"/>
      <c r="Y17" s="238"/>
      <c r="Z17" s="122" t="str">
        <f>Generation!R30</f>
        <v>Langue</v>
      </c>
      <c r="AA17" s="122"/>
      <c r="AB17" s="122"/>
      <c r="AC17" s="122"/>
      <c r="AD17" s="122"/>
      <c r="AE17" s="122"/>
      <c r="AF17" s="122"/>
      <c r="AG17" s="238">
        <f>Generation!W30</f>
        <v>0</v>
      </c>
      <c r="AH17" s="238"/>
      <c r="AI17" s="238"/>
      <c r="AJ17" s="253"/>
      <c r="AK17" s="54"/>
      <c r="AL17" s="8"/>
    </row>
    <row r="18" spans="1:38" ht="20.100000000000001" customHeight="1">
      <c r="A18" s="51"/>
      <c r="B18" s="121" t="s">
        <v>225</v>
      </c>
      <c r="C18" s="122"/>
      <c r="D18" s="122"/>
      <c r="E18" s="122"/>
      <c r="F18" s="122"/>
      <c r="G18" s="122"/>
      <c r="H18" s="122"/>
      <c r="I18" s="238">
        <f>Generation!F31</f>
        <v>0</v>
      </c>
      <c r="J18" s="238"/>
      <c r="K18" s="238"/>
      <c r="L18" s="238"/>
      <c r="M18" s="122" t="s">
        <v>249</v>
      </c>
      <c r="N18" s="122"/>
      <c r="O18" s="122"/>
      <c r="P18" s="122"/>
      <c r="Q18" s="122"/>
      <c r="R18" s="122"/>
      <c r="S18" s="122"/>
      <c r="T18" s="122"/>
      <c r="U18" s="122"/>
      <c r="V18" s="238">
        <f>Generation!O31</f>
        <v>0</v>
      </c>
      <c r="W18" s="238"/>
      <c r="X18" s="238"/>
      <c r="Y18" s="238"/>
      <c r="Z18" s="122" t="str">
        <f>Generation!R31</f>
        <v>Langue</v>
      </c>
      <c r="AA18" s="122"/>
      <c r="AB18" s="122"/>
      <c r="AC18" s="122"/>
      <c r="AD18" s="122"/>
      <c r="AE18" s="122"/>
      <c r="AF18" s="122"/>
      <c r="AG18" s="238">
        <f>Generation!W31</f>
        <v>0</v>
      </c>
      <c r="AH18" s="238"/>
      <c r="AI18" s="238"/>
      <c r="AJ18" s="253"/>
      <c r="AK18" s="54"/>
      <c r="AL18" s="8"/>
    </row>
    <row r="19" spans="1:38" ht="20.100000000000001" customHeight="1">
      <c r="A19" s="51"/>
      <c r="B19" s="121" t="s">
        <v>226</v>
      </c>
      <c r="C19" s="122"/>
      <c r="D19" s="122"/>
      <c r="E19" s="122"/>
      <c r="F19" s="122"/>
      <c r="G19" s="122"/>
      <c r="H19" s="122"/>
      <c r="I19" s="238">
        <f>Generation!F32</f>
        <v>0</v>
      </c>
      <c r="J19" s="238"/>
      <c r="K19" s="238"/>
      <c r="L19" s="238"/>
      <c r="M19" s="122" t="s">
        <v>250</v>
      </c>
      <c r="N19" s="122"/>
      <c r="O19" s="122"/>
      <c r="P19" s="122"/>
      <c r="Q19" s="122"/>
      <c r="R19" s="122"/>
      <c r="S19" s="122"/>
      <c r="T19" s="122"/>
      <c r="U19" s="122"/>
      <c r="V19" s="238">
        <f>Generation!O32</f>
        <v>0</v>
      </c>
      <c r="W19" s="238"/>
      <c r="X19" s="238"/>
      <c r="Y19" s="238"/>
      <c r="Z19" s="122" t="str">
        <f>Generation!R32</f>
        <v>Langue</v>
      </c>
      <c r="AA19" s="122"/>
      <c r="AB19" s="122"/>
      <c r="AC19" s="122"/>
      <c r="AD19" s="122"/>
      <c r="AE19" s="122"/>
      <c r="AF19" s="122"/>
      <c r="AG19" s="238">
        <f>Generation!W32</f>
        <v>0</v>
      </c>
      <c r="AH19" s="238"/>
      <c r="AI19" s="238"/>
      <c r="AJ19" s="253"/>
      <c r="AK19" s="55"/>
      <c r="AL19" s="8"/>
    </row>
    <row r="20" spans="1:38" ht="20.100000000000001" customHeight="1">
      <c r="A20" s="51"/>
      <c r="B20" s="121" t="s">
        <v>227</v>
      </c>
      <c r="C20" s="122"/>
      <c r="D20" s="122"/>
      <c r="E20" s="122"/>
      <c r="F20" s="122"/>
      <c r="G20" s="122"/>
      <c r="H20" s="122"/>
      <c r="I20" s="238">
        <f>Generation!F33</f>
        <v>0</v>
      </c>
      <c r="J20" s="238"/>
      <c r="K20" s="238"/>
      <c r="L20" s="238"/>
      <c r="M20" s="122" t="s">
        <v>251</v>
      </c>
      <c r="N20" s="122"/>
      <c r="O20" s="122"/>
      <c r="P20" s="122"/>
      <c r="Q20" s="122"/>
      <c r="R20" s="122"/>
      <c r="S20" s="122"/>
      <c r="T20" s="122"/>
      <c r="U20" s="122"/>
      <c r="V20" s="238">
        <f>Generation!O33</f>
        <v>0</v>
      </c>
      <c r="W20" s="238"/>
      <c r="X20" s="238"/>
      <c r="Y20" s="238"/>
      <c r="Z20" s="122" t="str">
        <f>Generation!R33</f>
        <v>Langue</v>
      </c>
      <c r="AA20" s="122"/>
      <c r="AB20" s="122"/>
      <c r="AC20" s="122"/>
      <c r="AD20" s="122"/>
      <c r="AE20" s="122"/>
      <c r="AF20" s="122"/>
      <c r="AG20" s="238">
        <f>Generation!W33</f>
        <v>0</v>
      </c>
      <c r="AH20" s="238"/>
      <c r="AI20" s="238"/>
      <c r="AJ20" s="253"/>
      <c r="AK20" s="56"/>
      <c r="AL20" s="8"/>
    </row>
    <row r="21" spans="1:38" ht="20.100000000000001" customHeight="1">
      <c r="A21" s="51"/>
      <c r="B21" s="121" t="s">
        <v>228</v>
      </c>
      <c r="C21" s="122"/>
      <c r="D21" s="122"/>
      <c r="E21" s="122"/>
      <c r="F21" s="122"/>
      <c r="G21" s="122"/>
      <c r="H21" s="122"/>
      <c r="I21" s="238">
        <f>Generation!F34</f>
        <v>0</v>
      </c>
      <c r="J21" s="238"/>
      <c r="K21" s="238"/>
      <c r="L21" s="238"/>
      <c r="M21" s="122" t="s">
        <v>252</v>
      </c>
      <c r="N21" s="122"/>
      <c r="O21" s="122"/>
      <c r="P21" s="122"/>
      <c r="Q21" s="122"/>
      <c r="R21" s="122"/>
      <c r="S21" s="122"/>
      <c r="T21" s="122"/>
      <c r="U21" s="122"/>
      <c r="V21" s="238">
        <f>Generation!O34</f>
        <v>0</v>
      </c>
      <c r="W21" s="238"/>
      <c r="X21" s="238"/>
      <c r="Y21" s="238"/>
      <c r="Z21" s="122" t="s">
        <v>258</v>
      </c>
      <c r="AA21" s="122"/>
      <c r="AB21" s="122"/>
      <c r="AC21" s="122"/>
      <c r="AD21" s="122"/>
      <c r="AE21" s="122"/>
      <c r="AF21" s="122"/>
      <c r="AG21" s="238">
        <f>Generation!W34</f>
        <v>0</v>
      </c>
      <c r="AH21" s="238"/>
      <c r="AI21" s="238"/>
      <c r="AJ21" s="253"/>
      <c r="AK21" s="56"/>
      <c r="AL21" s="8"/>
    </row>
    <row r="22" spans="1:38" ht="20.100000000000001" customHeight="1">
      <c r="A22" s="51"/>
      <c r="B22" s="121" t="s">
        <v>229</v>
      </c>
      <c r="C22" s="122"/>
      <c r="D22" s="122"/>
      <c r="E22" s="122"/>
      <c r="F22" s="122"/>
      <c r="G22" s="122"/>
      <c r="H22" s="122"/>
      <c r="I22" s="238">
        <f>Generation!F35</f>
        <v>0</v>
      </c>
      <c r="J22" s="238"/>
      <c r="K22" s="238"/>
      <c r="L22" s="238"/>
      <c r="M22" s="122" t="s">
        <v>263</v>
      </c>
      <c r="N22" s="122"/>
      <c r="O22" s="122"/>
      <c r="P22" s="122"/>
      <c r="Q22" s="122"/>
      <c r="R22" s="122"/>
      <c r="S22" s="122"/>
      <c r="T22" s="122"/>
      <c r="U22" s="122"/>
      <c r="V22" s="238">
        <f>Generation!O35</f>
        <v>0</v>
      </c>
      <c r="W22" s="238"/>
      <c r="X22" s="238"/>
      <c r="Y22" s="238"/>
      <c r="Z22" s="122" t="s">
        <v>79</v>
      </c>
      <c r="AA22" s="122"/>
      <c r="AB22" s="122"/>
      <c r="AC22" s="122"/>
      <c r="AD22" s="122"/>
      <c r="AE22" s="122"/>
      <c r="AF22" s="122"/>
      <c r="AG22" s="238">
        <f>Generation!W35</f>
        <v>0</v>
      </c>
      <c r="AH22" s="238"/>
      <c r="AI22" s="238"/>
      <c r="AJ22" s="253"/>
      <c r="AK22" s="56"/>
      <c r="AL22" s="8"/>
    </row>
    <row r="23" spans="1:38" ht="20.100000000000001" customHeight="1">
      <c r="A23" s="51"/>
      <c r="B23" s="121" t="s">
        <v>230</v>
      </c>
      <c r="C23" s="122"/>
      <c r="D23" s="122"/>
      <c r="E23" s="122"/>
      <c r="F23" s="122"/>
      <c r="G23" s="122"/>
      <c r="H23" s="122"/>
      <c r="I23" s="238">
        <f>Generation!F36</f>
        <v>0</v>
      </c>
      <c r="J23" s="238"/>
      <c r="K23" s="238"/>
      <c r="L23" s="238"/>
      <c r="M23" s="122" t="s">
        <v>264</v>
      </c>
      <c r="N23" s="122"/>
      <c r="O23" s="122"/>
      <c r="P23" s="122"/>
      <c r="Q23" s="122"/>
      <c r="R23" s="122"/>
      <c r="S23" s="122"/>
      <c r="T23" s="122"/>
      <c r="U23" s="122"/>
      <c r="V23" s="238">
        <f>Generation!O36</f>
        <v>0</v>
      </c>
      <c r="W23" s="238"/>
      <c r="X23" s="238"/>
      <c r="Y23" s="238"/>
      <c r="Z23" s="122" t="s">
        <v>80</v>
      </c>
      <c r="AA23" s="122"/>
      <c r="AB23" s="122"/>
      <c r="AC23" s="122"/>
      <c r="AD23" s="122"/>
      <c r="AE23" s="122"/>
      <c r="AF23" s="122"/>
      <c r="AG23" s="238">
        <f>Generation!W36</f>
        <v>0</v>
      </c>
      <c r="AH23" s="238"/>
      <c r="AI23" s="238"/>
      <c r="AJ23" s="253"/>
      <c r="AK23" s="56"/>
      <c r="AL23" s="8"/>
    </row>
    <row r="24" spans="1:38" ht="20.100000000000001" customHeight="1">
      <c r="A24" s="51"/>
      <c r="B24" s="121" t="s">
        <v>231</v>
      </c>
      <c r="C24" s="122"/>
      <c r="D24" s="122"/>
      <c r="E24" s="122"/>
      <c r="F24" s="122"/>
      <c r="G24" s="122"/>
      <c r="H24" s="122"/>
      <c r="I24" s="238">
        <f>Generation!F37</f>
        <v>0</v>
      </c>
      <c r="J24" s="238"/>
      <c r="K24" s="238"/>
      <c r="L24" s="238"/>
      <c r="M24" s="122" t="s">
        <v>265</v>
      </c>
      <c r="N24" s="122"/>
      <c r="O24" s="122"/>
      <c r="P24" s="122"/>
      <c r="Q24" s="122"/>
      <c r="R24" s="122"/>
      <c r="S24" s="122"/>
      <c r="T24" s="122"/>
      <c r="U24" s="122"/>
      <c r="V24" s="238">
        <f>Generation!O37</f>
        <v>0</v>
      </c>
      <c r="W24" s="238"/>
      <c r="X24" s="238"/>
      <c r="Y24" s="238"/>
      <c r="Z24" s="122" t="s">
        <v>81</v>
      </c>
      <c r="AA24" s="122"/>
      <c r="AB24" s="122"/>
      <c r="AC24" s="122"/>
      <c r="AD24" s="122"/>
      <c r="AE24" s="122"/>
      <c r="AF24" s="122"/>
      <c r="AG24" s="238">
        <f>Generation!W37</f>
        <v>0</v>
      </c>
      <c r="AH24" s="238"/>
      <c r="AI24" s="238"/>
      <c r="AJ24" s="253"/>
      <c r="AK24" s="56"/>
      <c r="AL24" s="8"/>
    </row>
    <row r="25" spans="1:38" ht="20.100000000000001" customHeight="1">
      <c r="A25" s="51"/>
      <c r="B25" s="121" t="s">
        <v>232</v>
      </c>
      <c r="C25" s="122"/>
      <c r="D25" s="122"/>
      <c r="E25" s="122"/>
      <c r="F25" s="122"/>
      <c r="G25" s="122"/>
      <c r="H25" s="122"/>
      <c r="I25" s="238">
        <f>Generation!F38</f>
        <v>0</v>
      </c>
      <c r="J25" s="238"/>
      <c r="K25" s="238"/>
      <c r="L25" s="238"/>
      <c r="M25" s="122" t="s">
        <v>266</v>
      </c>
      <c r="N25" s="122"/>
      <c r="O25" s="122"/>
      <c r="P25" s="122"/>
      <c r="Q25" s="122"/>
      <c r="R25" s="122"/>
      <c r="S25" s="122"/>
      <c r="T25" s="122"/>
      <c r="U25" s="122"/>
      <c r="V25" s="238">
        <f>Generation!O38</f>
        <v>0</v>
      </c>
      <c r="W25" s="238"/>
      <c r="X25" s="238"/>
      <c r="Y25" s="238"/>
      <c r="Z25" s="122" t="s">
        <v>82</v>
      </c>
      <c r="AA25" s="122"/>
      <c r="AB25" s="122"/>
      <c r="AC25" s="122"/>
      <c r="AD25" s="122"/>
      <c r="AE25" s="122"/>
      <c r="AF25" s="122"/>
      <c r="AG25" s="238">
        <f>Generation!W38</f>
        <v>0</v>
      </c>
      <c r="AH25" s="238"/>
      <c r="AI25" s="238"/>
      <c r="AJ25" s="253"/>
      <c r="AK25" s="56"/>
      <c r="AL25" s="8"/>
    </row>
    <row r="26" spans="1:38" ht="20.100000000000001" customHeight="1">
      <c r="A26" s="51"/>
      <c r="B26" s="121" t="s">
        <v>233</v>
      </c>
      <c r="C26" s="122"/>
      <c r="D26" s="122"/>
      <c r="E26" s="122"/>
      <c r="F26" s="122"/>
      <c r="G26" s="122"/>
      <c r="H26" s="122"/>
      <c r="I26" s="238">
        <f>Generation!F39</f>
        <v>0</v>
      </c>
      <c r="J26" s="238"/>
      <c r="K26" s="238"/>
      <c r="L26" s="238"/>
      <c r="M26" s="122" t="s">
        <v>253</v>
      </c>
      <c r="N26" s="122"/>
      <c r="O26" s="122"/>
      <c r="P26" s="122"/>
      <c r="Q26" s="122"/>
      <c r="R26" s="122"/>
      <c r="S26" s="122"/>
      <c r="T26" s="122"/>
      <c r="U26" s="122"/>
      <c r="V26" s="238">
        <f>Generation!O39</f>
        <v>0</v>
      </c>
      <c r="W26" s="238"/>
      <c r="X26" s="238"/>
      <c r="Y26" s="238"/>
      <c r="Z26" s="122" t="s">
        <v>83</v>
      </c>
      <c r="AA26" s="122"/>
      <c r="AB26" s="122"/>
      <c r="AC26" s="122"/>
      <c r="AD26" s="122"/>
      <c r="AE26" s="122"/>
      <c r="AF26" s="122"/>
      <c r="AG26" s="238">
        <f>Generation!W39</f>
        <v>0</v>
      </c>
      <c r="AH26" s="238"/>
      <c r="AI26" s="238"/>
      <c r="AJ26" s="253"/>
      <c r="AK26" s="56"/>
      <c r="AL26" s="8"/>
    </row>
    <row r="27" spans="1:38" ht="20.100000000000001" customHeight="1">
      <c r="A27" s="51"/>
      <c r="B27" s="121" t="s">
        <v>234</v>
      </c>
      <c r="C27" s="122"/>
      <c r="D27" s="122"/>
      <c r="E27" s="122"/>
      <c r="F27" s="122"/>
      <c r="G27" s="122"/>
      <c r="H27" s="122"/>
      <c r="I27" s="238">
        <f>Generation!F40</f>
        <v>0</v>
      </c>
      <c r="J27" s="238"/>
      <c r="K27" s="238"/>
      <c r="L27" s="238"/>
      <c r="M27" s="122" t="s">
        <v>254</v>
      </c>
      <c r="N27" s="122"/>
      <c r="O27" s="122"/>
      <c r="P27" s="122"/>
      <c r="Q27" s="122"/>
      <c r="R27" s="122"/>
      <c r="S27" s="122"/>
      <c r="T27" s="122"/>
      <c r="U27" s="122"/>
      <c r="V27" s="238">
        <f>Generation!O40</f>
        <v>0</v>
      </c>
      <c r="W27" s="238"/>
      <c r="X27" s="238"/>
      <c r="Y27" s="238"/>
      <c r="Z27" s="122" t="s">
        <v>84</v>
      </c>
      <c r="AA27" s="122"/>
      <c r="AB27" s="122"/>
      <c r="AC27" s="122"/>
      <c r="AD27" s="122"/>
      <c r="AE27" s="122"/>
      <c r="AF27" s="122"/>
      <c r="AG27" s="238">
        <f>Generation!W40</f>
        <v>0</v>
      </c>
      <c r="AH27" s="238"/>
      <c r="AI27" s="238"/>
      <c r="AJ27" s="253"/>
      <c r="AK27" s="56"/>
      <c r="AL27" s="8"/>
    </row>
    <row r="28" spans="1:38" ht="20.100000000000001" customHeight="1">
      <c r="A28" s="51"/>
      <c r="B28" s="121" t="s">
        <v>235</v>
      </c>
      <c r="C28" s="122"/>
      <c r="D28" s="122"/>
      <c r="E28" s="122"/>
      <c r="F28" s="122"/>
      <c r="G28" s="122"/>
      <c r="H28" s="122"/>
      <c r="I28" s="238">
        <f>Generation!F41</f>
        <v>0</v>
      </c>
      <c r="J28" s="238"/>
      <c r="K28" s="238"/>
      <c r="L28" s="238"/>
      <c r="M28" s="122" t="s">
        <v>255</v>
      </c>
      <c r="N28" s="122"/>
      <c r="O28" s="122"/>
      <c r="P28" s="122"/>
      <c r="Q28" s="122"/>
      <c r="R28" s="122"/>
      <c r="S28" s="122"/>
      <c r="T28" s="122"/>
      <c r="U28" s="122"/>
      <c r="V28" s="238">
        <f>Generation!O41</f>
        <v>0</v>
      </c>
      <c r="W28" s="238"/>
      <c r="X28" s="238"/>
      <c r="Y28" s="238"/>
      <c r="Z28" s="122" t="s">
        <v>85</v>
      </c>
      <c r="AA28" s="122"/>
      <c r="AB28" s="122"/>
      <c r="AC28" s="122"/>
      <c r="AD28" s="122"/>
      <c r="AE28" s="122"/>
      <c r="AF28" s="122"/>
      <c r="AG28" s="238">
        <f>Generation!W41</f>
        <v>0</v>
      </c>
      <c r="AH28" s="238"/>
      <c r="AI28" s="238"/>
      <c r="AJ28" s="253"/>
      <c r="AK28" s="56"/>
      <c r="AL28" s="8"/>
    </row>
    <row r="29" spans="1:38" ht="20.100000000000001" customHeight="1">
      <c r="A29" s="51"/>
      <c r="B29" s="121" t="s">
        <v>236</v>
      </c>
      <c r="C29" s="122"/>
      <c r="D29" s="122"/>
      <c r="E29" s="122"/>
      <c r="F29" s="122"/>
      <c r="G29" s="122"/>
      <c r="H29" s="122"/>
      <c r="I29" s="238">
        <f>Generation!F42</f>
        <v>0</v>
      </c>
      <c r="J29" s="238"/>
      <c r="K29" s="238"/>
      <c r="L29" s="238"/>
      <c r="M29" s="122" t="s">
        <v>256</v>
      </c>
      <c r="N29" s="122"/>
      <c r="O29" s="122"/>
      <c r="P29" s="122"/>
      <c r="Q29" s="122"/>
      <c r="R29" s="122"/>
      <c r="S29" s="122"/>
      <c r="T29" s="122"/>
      <c r="U29" s="122"/>
      <c r="V29" s="238">
        <f>Generation!O42</f>
        <v>0</v>
      </c>
      <c r="W29" s="238"/>
      <c r="X29" s="238"/>
      <c r="Y29" s="238"/>
      <c r="Z29" s="122" t="s">
        <v>86</v>
      </c>
      <c r="AA29" s="122"/>
      <c r="AB29" s="122"/>
      <c r="AC29" s="122"/>
      <c r="AD29" s="122"/>
      <c r="AE29" s="122"/>
      <c r="AF29" s="122"/>
      <c r="AG29" s="238">
        <f>Generation!W42</f>
        <v>0</v>
      </c>
      <c r="AH29" s="238"/>
      <c r="AI29" s="238"/>
      <c r="AJ29" s="253"/>
      <c r="AK29" s="56"/>
      <c r="AL29" s="8"/>
    </row>
    <row r="30" spans="1:38" ht="20.100000000000001" customHeight="1">
      <c r="A30" s="51"/>
      <c r="B30" s="121" t="s">
        <v>259</v>
      </c>
      <c r="C30" s="122"/>
      <c r="D30" s="122"/>
      <c r="E30" s="122"/>
      <c r="F30" s="122"/>
      <c r="G30" s="122"/>
      <c r="H30" s="122"/>
      <c r="I30" s="238">
        <f>Generation!F43</f>
        <v>0</v>
      </c>
      <c r="J30" s="238"/>
      <c r="K30" s="238"/>
      <c r="L30" s="238"/>
      <c r="M30" s="122"/>
      <c r="N30" s="122"/>
      <c r="O30" s="122"/>
      <c r="P30" s="122"/>
      <c r="Q30" s="122"/>
      <c r="R30" s="122"/>
      <c r="S30" s="122"/>
      <c r="T30" s="122"/>
      <c r="U30" s="122"/>
      <c r="V30" s="238"/>
      <c r="W30" s="238"/>
      <c r="X30" s="238"/>
      <c r="Y30" s="238"/>
      <c r="Z30" s="122" t="s">
        <v>87</v>
      </c>
      <c r="AA30" s="122"/>
      <c r="AB30" s="122"/>
      <c r="AC30" s="122"/>
      <c r="AD30" s="122"/>
      <c r="AE30" s="122"/>
      <c r="AF30" s="122"/>
      <c r="AG30" s="238">
        <f>Generation!W43</f>
        <v>0</v>
      </c>
      <c r="AH30" s="238"/>
      <c r="AI30" s="238"/>
      <c r="AJ30" s="253"/>
      <c r="AK30" s="55"/>
      <c r="AL30" s="8"/>
    </row>
    <row r="31" spans="1:38" ht="20.100000000000001" customHeight="1">
      <c r="A31" s="51"/>
      <c r="B31" s="121" t="s">
        <v>237</v>
      </c>
      <c r="C31" s="122"/>
      <c r="D31" s="122"/>
      <c r="E31" s="122"/>
      <c r="F31" s="122"/>
      <c r="G31" s="122"/>
      <c r="H31" s="122"/>
      <c r="I31" s="238">
        <f>Generation!F44</f>
        <v>0</v>
      </c>
      <c r="J31" s="238"/>
      <c r="K31" s="238"/>
      <c r="L31" s="238"/>
      <c r="M31" s="122"/>
      <c r="N31" s="122"/>
      <c r="O31" s="122"/>
      <c r="P31" s="122"/>
      <c r="Q31" s="122"/>
      <c r="R31" s="122"/>
      <c r="S31" s="122"/>
      <c r="T31" s="122"/>
      <c r="U31" s="122"/>
      <c r="V31" s="238"/>
      <c r="W31" s="238"/>
      <c r="X31" s="238"/>
      <c r="Y31" s="238"/>
      <c r="Z31" s="122" t="s">
        <v>88</v>
      </c>
      <c r="AA31" s="122"/>
      <c r="AB31" s="122"/>
      <c r="AC31" s="122"/>
      <c r="AD31" s="122"/>
      <c r="AE31" s="122"/>
      <c r="AF31" s="122"/>
      <c r="AG31" s="238">
        <f>Generation!W44</f>
        <v>0</v>
      </c>
      <c r="AH31" s="238"/>
      <c r="AI31" s="238"/>
      <c r="AJ31" s="253"/>
      <c r="AK31" s="55"/>
      <c r="AL31" s="8"/>
    </row>
    <row r="32" spans="1:38" ht="20.100000000000001" customHeight="1">
      <c r="A32" s="51"/>
      <c r="B32" s="121" t="s">
        <v>238</v>
      </c>
      <c r="C32" s="122"/>
      <c r="D32" s="122"/>
      <c r="E32" s="122"/>
      <c r="F32" s="122"/>
      <c r="G32" s="122"/>
      <c r="H32" s="122"/>
      <c r="I32" s="238">
        <f>Generation!F45</f>
        <v>0</v>
      </c>
      <c r="J32" s="238"/>
      <c r="K32" s="238"/>
      <c r="L32" s="238"/>
      <c r="M32" s="122"/>
      <c r="N32" s="122"/>
      <c r="O32" s="122"/>
      <c r="P32" s="122"/>
      <c r="Q32" s="122"/>
      <c r="R32" s="122"/>
      <c r="S32" s="122"/>
      <c r="T32" s="122"/>
      <c r="U32" s="122"/>
      <c r="V32" s="238"/>
      <c r="W32" s="238"/>
      <c r="X32" s="238"/>
      <c r="Y32" s="238"/>
      <c r="Z32" s="122" t="s">
        <v>89</v>
      </c>
      <c r="AA32" s="122"/>
      <c r="AB32" s="122"/>
      <c r="AC32" s="122"/>
      <c r="AD32" s="122"/>
      <c r="AE32" s="122"/>
      <c r="AF32" s="122"/>
      <c r="AG32" s="238">
        <f>Generation!W45</f>
        <v>0</v>
      </c>
      <c r="AH32" s="238"/>
      <c r="AI32" s="238"/>
      <c r="AJ32" s="253"/>
      <c r="AK32" s="55"/>
      <c r="AL32" s="8"/>
    </row>
    <row r="33" spans="1:38" ht="20.100000000000001" customHeight="1">
      <c r="A33" s="51"/>
      <c r="B33" s="121" t="s">
        <v>239</v>
      </c>
      <c r="C33" s="122"/>
      <c r="D33" s="122"/>
      <c r="E33" s="122"/>
      <c r="F33" s="122"/>
      <c r="G33" s="122"/>
      <c r="H33" s="122"/>
      <c r="I33" s="238">
        <f>Generation!F46</f>
        <v>0</v>
      </c>
      <c r="J33" s="238"/>
      <c r="K33" s="238"/>
      <c r="L33" s="238"/>
      <c r="M33" s="122"/>
      <c r="N33" s="122"/>
      <c r="O33" s="122"/>
      <c r="P33" s="122"/>
      <c r="Q33" s="122"/>
      <c r="R33" s="122"/>
      <c r="S33" s="122"/>
      <c r="T33" s="122"/>
      <c r="U33" s="122"/>
      <c r="V33" s="238"/>
      <c r="W33" s="238"/>
      <c r="X33" s="238"/>
      <c r="Y33" s="238"/>
      <c r="Z33" s="122" t="s">
        <v>90</v>
      </c>
      <c r="AA33" s="122"/>
      <c r="AB33" s="122"/>
      <c r="AC33" s="122"/>
      <c r="AD33" s="122"/>
      <c r="AE33" s="122"/>
      <c r="AF33" s="122"/>
      <c r="AG33" s="238">
        <f>Generation!W46</f>
        <v>0</v>
      </c>
      <c r="AH33" s="238"/>
      <c r="AI33" s="238"/>
      <c r="AJ33" s="253"/>
      <c r="AK33" s="55"/>
      <c r="AL33" s="8"/>
    </row>
    <row r="34" spans="1:38" ht="20.100000000000001" customHeight="1" thickBot="1">
      <c r="A34" s="51"/>
      <c r="B34" s="126"/>
      <c r="C34" s="127"/>
      <c r="D34" s="127"/>
      <c r="E34" s="127"/>
      <c r="F34" s="127"/>
      <c r="G34" s="127"/>
      <c r="H34" s="127"/>
      <c r="I34" s="239"/>
      <c r="J34" s="239"/>
      <c r="K34" s="239"/>
      <c r="L34" s="239"/>
      <c r="M34" s="127"/>
      <c r="N34" s="127"/>
      <c r="O34" s="127"/>
      <c r="P34" s="127"/>
      <c r="Q34" s="127"/>
      <c r="R34" s="127"/>
      <c r="S34" s="127"/>
      <c r="T34" s="127"/>
      <c r="U34" s="127"/>
      <c r="V34" s="239"/>
      <c r="W34" s="239"/>
      <c r="X34" s="239"/>
      <c r="Y34" s="239"/>
      <c r="Z34" s="127"/>
      <c r="AA34" s="127"/>
      <c r="AB34" s="127"/>
      <c r="AC34" s="127"/>
      <c r="AD34" s="127"/>
      <c r="AE34" s="127"/>
      <c r="AF34" s="127"/>
      <c r="AG34" s="239"/>
      <c r="AH34" s="239"/>
      <c r="AI34" s="239"/>
      <c r="AJ34" s="240"/>
      <c r="AK34" s="55"/>
      <c r="AL34" s="8"/>
    </row>
    <row r="35" spans="1:38" ht="9.9499999999999993" customHeight="1" thickBot="1">
      <c r="A35" s="51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55"/>
      <c r="AL35" s="8"/>
    </row>
    <row r="36" spans="1:38" ht="9.9499999999999993" customHeight="1">
      <c r="A36" s="51"/>
      <c r="B36" s="254" t="s">
        <v>267</v>
      </c>
      <c r="C36" s="255"/>
      <c r="D36" s="255"/>
      <c r="E36" s="255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70"/>
      <c r="AK36" s="55"/>
      <c r="AL36" s="8"/>
    </row>
    <row r="37" spans="1:38" ht="9.9499999999999993" customHeight="1">
      <c r="A37" s="51"/>
      <c r="B37" s="256"/>
      <c r="C37" s="257"/>
      <c r="D37" s="257"/>
      <c r="E37" s="257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72"/>
      <c r="AK37" s="55"/>
      <c r="AL37" s="8"/>
    </row>
    <row r="38" spans="1:38" ht="9.9499999999999993" customHeight="1">
      <c r="A38" s="51"/>
      <c r="B38" s="7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72"/>
      <c r="AK38" s="55"/>
      <c r="AL38" s="8"/>
    </row>
    <row r="39" spans="1:38" ht="9.9499999999999993" customHeight="1">
      <c r="A39" s="51"/>
      <c r="B39" s="7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72"/>
      <c r="AK39" s="55"/>
      <c r="AL39" s="8"/>
    </row>
    <row r="40" spans="1:38" ht="9.9499999999999993" customHeight="1">
      <c r="A40" s="51"/>
      <c r="B40" s="7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72"/>
      <c r="AK40" s="55"/>
      <c r="AL40" s="8"/>
    </row>
    <row r="41" spans="1:38" ht="9.9499999999999993" customHeight="1">
      <c r="A41" s="51"/>
      <c r="B41" s="7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72"/>
      <c r="AK41" s="55"/>
      <c r="AL41" s="8"/>
    </row>
    <row r="42" spans="1:38" ht="9.9499999999999993" customHeight="1">
      <c r="A42" s="51"/>
      <c r="B42" s="7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72"/>
      <c r="AK42" s="55"/>
      <c r="AL42" s="8"/>
    </row>
    <row r="43" spans="1:38" ht="9.9499999999999993" customHeight="1">
      <c r="A43" s="51"/>
      <c r="B43" s="7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72"/>
      <c r="AK43" s="55"/>
      <c r="AL43" s="8"/>
    </row>
    <row r="44" spans="1:38" ht="9.9499999999999993" customHeight="1">
      <c r="A44" s="51"/>
      <c r="B44" s="7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72"/>
      <c r="AK44" s="55"/>
      <c r="AL44" s="8"/>
    </row>
    <row r="45" spans="1:38" ht="9.9499999999999993" customHeight="1">
      <c r="A45" s="51"/>
      <c r="B45" s="7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72"/>
      <c r="AK45" s="55"/>
      <c r="AL45" s="8"/>
    </row>
    <row r="46" spans="1:38" ht="9.9499999999999993" customHeight="1">
      <c r="A46" s="51"/>
      <c r="B46" s="7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72"/>
      <c r="AK46" s="55"/>
      <c r="AL46" s="8"/>
    </row>
    <row r="47" spans="1:38" ht="9.9499999999999993" customHeight="1">
      <c r="A47" s="51"/>
      <c r="B47" s="7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72"/>
      <c r="AK47" s="55"/>
      <c r="AL47" s="8"/>
    </row>
    <row r="48" spans="1:38" ht="9.9499999999999993" customHeight="1">
      <c r="A48" s="51"/>
      <c r="B48" s="7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72"/>
      <c r="AK48" s="55"/>
      <c r="AL48" s="8"/>
    </row>
    <row r="49" spans="1:38" ht="9.9499999999999993" customHeight="1">
      <c r="A49" s="51"/>
      <c r="B49" s="7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72"/>
      <c r="AK49" s="55"/>
      <c r="AL49" s="8"/>
    </row>
    <row r="50" spans="1:38" ht="9.9499999999999993" customHeight="1">
      <c r="A50" s="51"/>
      <c r="B50" s="7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72"/>
      <c r="AK50" s="55"/>
      <c r="AL50" s="8"/>
    </row>
    <row r="51" spans="1:38" ht="9.9499999999999993" customHeight="1">
      <c r="A51" s="51"/>
      <c r="B51" s="7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72"/>
      <c r="AK51" s="55"/>
      <c r="AL51" s="8"/>
    </row>
    <row r="52" spans="1:38" ht="9.9499999999999993" customHeight="1" thickBot="1">
      <c r="A52" s="51"/>
      <c r="B52" s="68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7"/>
      <c r="AK52" s="55"/>
      <c r="AL52" s="8"/>
    </row>
    <row r="53" spans="1:38" ht="9.9499999999999993" customHeight="1">
      <c r="A53" s="57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9"/>
      <c r="AL53" s="8"/>
    </row>
    <row r="54" spans="1:38" ht="9.9499999999999993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</row>
  </sheetData>
  <mergeCells count="271">
    <mergeCell ref="I32:J32"/>
    <mergeCell ref="I33:J33"/>
    <mergeCell ref="K33:L33"/>
    <mergeCell ref="K32:L32"/>
    <mergeCell ref="Z18:AF18"/>
    <mergeCell ref="Z19:AF19"/>
    <mergeCell ref="Z20:AF20"/>
    <mergeCell ref="Z21:AF21"/>
    <mergeCell ref="Z22:AF22"/>
    <mergeCell ref="Z23:AF23"/>
    <mergeCell ref="Z33:AF33"/>
    <mergeCell ref="Z34:AF34"/>
    <mergeCell ref="B36:E37"/>
    <mergeCell ref="M31:U31"/>
    <mergeCell ref="M32:U32"/>
    <mergeCell ref="M33:U33"/>
    <mergeCell ref="M34:U34"/>
    <mergeCell ref="V30:W30"/>
    <mergeCell ref="V31:W31"/>
    <mergeCell ref="V32:W32"/>
    <mergeCell ref="V33:W33"/>
    <mergeCell ref="B34:H34"/>
    <mergeCell ref="I34:J34"/>
    <mergeCell ref="K34:L34"/>
    <mergeCell ref="V34:W34"/>
    <mergeCell ref="B31:H31"/>
    <mergeCell ref="B32:H32"/>
    <mergeCell ref="B33:H33"/>
    <mergeCell ref="M27:U27"/>
    <mergeCell ref="M28:U28"/>
    <mergeCell ref="V27:W27"/>
    <mergeCell ref="V28:W28"/>
    <mergeCell ref="X34:Y34"/>
    <mergeCell ref="AG34:AH34"/>
    <mergeCell ref="Z24:AF24"/>
    <mergeCell ref="Z25:AF25"/>
    <mergeCell ref="Z26:AF26"/>
    <mergeCell ref="Z27:AF27"/>
    <mergeCell ref="Z28:AF28"/>
    <mergeCell ref="Z29:AF29"/>
    <mergeCell ref="M29:U29"/>
    <mergeCell ref="Z6:AF6"/>
    <mergeCell ref="Z7:AF7"/>
    <mergeCell ref="Z8:AF8"/>
    <mergeCell ref="Z9:AF9"/>
    <mergeCell ref="Z10:AF10"/>
    <mergeCell ref="Z11:AF11"/>
    <mergeCell ref="M20:U20"/>
    <mergeCell ref="M21:U21"/>
    <mergeCell ref="M22:U22"/>
    <mergeCell ref="M23:U23"/>
    <mergeCell ref="M24:U24"/>
    <mergeCell ref="M25:U25"/>
    <mergeCell ref="M14:U14"/>
    <mergeCell ref="M15:U15"/>
    <mergeCell ref="M16:U16"/>
    <mergeCell ref="M17:U17"/>
    <mergeCell ref="M18:U18"/>
    <mergeCell ref="M19:U19"/>
    <mergeCell ref="M6:U6"/>
    <mergeCell ref="M7:U7"/>
    <mergeCell ref="M8:U8"/>
    <mergeCell ref="M9:U9"/>
    <mergeCell ref="M10:U10"/>
    <mergeCell ref="B18:H18"/>
    <mergeCell ref="B19:H19"/>
    <mergeCell ref="B20:H20"/>
    <mergeCell ref="B21:H21"/>
    <mergeCell ref="B22:H22"/>
    <mergeCell ref="B11:H11"/>
    <mergeCell ref="B12:H12"/>
    <mergeCell ref="B13:H13"/>
    <mergeCell ref="B14:H14"/>
    <mergeCell ref="B15:H15"/>
    <mergeCell ref="B16:H16"/>
    <mergeCell ref="B10:H10"/>
    <mergeCell ref="AI23:AJ23"/>
    <mergeCell ref="AI24:AJ24"/>
    <mergeCell ref="AI25:AJ25"/>
    <mergeCell ref="AI26:AJ26"/>
    <mergeCell ref="AI27:AJ27"/>
    <mergeCell ref="AI28:AJ28"/>
    <mergeCell ref="AI17:AJ17"/>
    <mergeCell ref="AI18:AJ18"/>
    <mergeCell ref="AI19:AJ19"/>
    <mergeCell ref="AI20:AJ20"/>
    <mergeCell ref="AI21:AJ21"/>
    <mergeCell ref="AI22:AJ22"/>
    <mergeCell ref="AI11:AJ11"/>
    <mergeCell ref="AI12:AJ12"/>
    <mergeCell ref="M11:U11"/>
    <mergeCell ref="M12:U12"/>
    <mergeCell ref="B23:H23"/>
    <mergeCell ref="B24:H24"/>
    <mergeCell ref="B25:H25"/>
    <mergeCell ref="B26:H26"/>
    <mergeCell ref="B27:H27"/>
    <mergeCell ref="B28:H28"/>
    <mergeCell ref="B17:H17"/>
    <mergeCell ref="AG29:AH29"/>
    <mergeCell ref="AG30:AH30"/>
    <mergeCell ref="AG31:AH31"/>
    <mergeCell ref="AG32:AH32"/>
    <mergeCell ref="AG33:AH33"/>
    <mergeCell ref="AG27:AH27"/>
    <mergeCell ref="AG28:AH28"/>
    <mergeCell ref="AI29:AJ29"/>
    <mergeCell ref="AI30:AJ30"/>
    <mergeCell ref="AI31:AJ31"/>
    <mergeCell ref="AI32:AJ32"/>
    <mergeCell ref="AI33:AJ33"/>
    <mergeCell ref="X29:Y29"/>
    <mergeCell ref="X25:Y25"/>
    <mergeCell ref="X26:Y26"/>
    <mergeCell ref="AI6:AJ6"/>
    <mergeCell ref="AI7:AJ7"/>
    <mergeCell ref="AI8:AJ8"/>
    <mergeCell ref="AI9:AJ9"/>
    <mergeCell ref="AI10:AJ10"/>
    <mergeCell ref="AG23:AH23"/>
    <mergeCell ref="AG24:AH24"/>
    <mergeCell ref="AG25:AH25"/>
    <mergeCell ref="AG26:AH26"/>
    <mergeCell ref="AG16:AH16"/>
    <mergeCell ref="AG17:AH17"/>
    <mergeCell ref="AG18:AH18"/>
    <mergeCell ref="AG19:AH19"/>
    <mergeCell ref="AG20:AH20"/>
    <mergeCell ref="AG21:AH21"/>
    <mergeCell ref="AG10:AH10"/>
    <mergeCell ref="AG11:AH11"/>
    <mergeCell ref="AG12:AH12"/>
    <mergeCell ref="AG13:AH13"/>
    <mergeCell ref="AG14:AH14"/>
    <mergeCell ref="AG15:AH15"/>
    <mergeCell ref="K15:L15"/>
    <mergeCell ref="AG4:AH5"/>
    <mergeCell ref="AI4:AJ5"/>
    <mergeCell ref="AG6:AH6"/>
    <mergeCell ref="AG7:AH7"/>
    <mergeCell ref="AG8:AH8"/>
    <mergeCell ref="AG9:AH9"/>
    <mergeCell ref="X27:Y27"/>
    <mergeCell ref="X28:Y28"/>
    <mergeCell ref="AI13:AJ13"/>
    <mergeCell ref="AI14:AJ14"/>
    <mergeCell ref="AI15:AJ15"/>
    <mergeCell ref="AI16:AJ16"/>
    <mergeCell ref="K14:L14"/>
    <mergeCell ref="K13:L13"/>
    <mergeCell ref="K12:L12"/>
    <mergeCell ref="K11:L11"/>
    <mergeCell ref="Z12:AF12"/>
    <mergeCell ref="Z13:AF13"/>
    <mergeCell ref="Z14:AF14"/>
    <mergeCell ref="Z15:AF15"/>
    <mergeCell ref="Z16:AF16"/>
    <mergeCell ref="Z17:AF17"/>
    <mergeCell ref="M26:U26"/>
    <mergeCell ref="X23:Y23"/>
    <mergeCell ref="X24:Y24"/>
    <mergeCell ref="X15:Y15"/>
    <mergeCell ref="X16:Y16"/>
    <mergeCell ref="X17:Y17"/>
    <mergeCell ref="X18:Y18"/>
    <mergeCell ref="X19:Y19"/>
    <mergeCell ref="X20:Y20"/>
    <mergeCell ref="V13:W13"/>
    <mergeCell ref="V14:W14"/>
    <mergeCell ref="V29:W29"/>
    <mergeCell ref="X8:Y8"/>
    <mergeCell ref="X9:Y9"/>
    <mergeCell ref="X10:Y10"/>
    <mergeCell ref="X11:Y11"/>
    <mergeCell ref="X12:Y12"/>
    <mergeCell ref="X13:Y13"/>
    <mergeCell ref="X14:Y14"/>
    <mergeCell ref="V21:W21"/>
    <mergeCell ref="V22:W22"/>
    <mergeCell ref="V23:W23"/>
    <mergeCell ref="V24:W24"/>
    <mergeCell ref="V25:W25"/>
    <mergeCell ref="V26:W26"/>
    <mergeCell ref="V15:W15"/>
    <mergeCell ref="V16:W16"/>
    <mergeCell ref="V17:W17"/>
    <mergeCell ref="V18:W18"/>
    <mergeCell ref="V19:W19"/>
    <mergeCell ref="V20:W20"/>
    <mergeCell ref="V9:W9"/>
    <mergeCell ref="V10:W10"/>
    <mergeCell ref="V11:W11"/>
    <mergeCell ref="V12:W12"/>
    <mergeCell ref="I31:J31"/>
    <mergeCell ref="K31:L31"/>
    <mergeCell ref="K30:L30"/>
    <mergeCell ref="I19:J19"/>
    <mergeCell ref="I20:J20"/>
    <mergeCell ref="I21:J21"/>
    <mergeCell ref="I22:J22"/>
    <mergeCell ref="I23:J23"/>
    <mergeCell ref="I24:J24"/>
    <mergeCell ref="I25:J25"/>
    <mergeCell ref="B2:L3"/>
    <mergeCell ref="M2:Y3"/>
    <mergeCell ref="Z2:AJ3"/>
    <mergeCell ref="I6:J6"/>
    <mergeCell ref="K6:L6"/>
    <mergeCell ref="I7:J7"/>
    <mergeCell ref="I8:J8"/>
    <mergeCell ref="I9:J9"/>
    <mergeCell ref="I10:J10"/>
    <mergeCell ref="K10:L10"/>
    <mergeCell ref="I4:J5"/>
    <mergeCell ref="K4:L5"/>
    <mergeCell ref="V4:W5"/>
    <mergeCell ref="X4:Y5"/>
    <mergeCell ref="K7:L7"/>
    <mergeCell ref="V6:W6"/>
    <mergeCell ref="X6:Y6"/>
    <mergeCell ref="X7:Y7"/>
    <mergeCell ref="V7:W7"/>
    <mergeCell ref="V8:W8"/>
    <mergeCell ref="B6:H6"/>
    <mergeCell ref="B7:H7"/>
    <mergeCell ref="B8:H8"/>
    <mergeCell ref="B9:H9"/>
    <mergeCell ref="AI34:AJ34"/>
    <mergeCell ref="X33:Y33"/>
    <mergeCell ref="Z31:AF31"/>
    <mergeCell ref="Z32:AF32"/>
    <mergeCell ref="X32:Y32"/>
    <mergeCell ref="X31:Y31"/>
    <mergeCell ref="Z30:AF30"/>
    <mergeCell ref="M30:U30"/>
    <mergeCell ref="X30:Y30"/>
    <mergeCell ref="B29:H29"/>
    <mergeCell ref="B30:H30"/>
    <mergeCell ref="I28:J28"/>
    <mergeCell ref="I29:J29"/>
    <mergeCell ref="K29:L29"/>
    <mergeCell ref="K28:L28"/>
    <mergeCell ref="I26:J26"/>
    <mergeCell ref="I27:J27"/>
    <mergeCell ref="K27:L27"/>
    <mergeCell ref="K26:L26"/>
    <mergeCell ref="I30:J30"/>
    <mergeCell ref="K25:L25"/>
    <mergeCell ref="K24:L24"/>
    <mergeCell ref="AG22:AH22"/>
    <mergeCell ref="K23:L23"/>
    <mergeCell ref="K22:L22"/>
    <mergeCell ref="I11:J11"/>
    <mergeCell ref="I12:J12"/>
    <mergeCell ref="K9:L9"/>
    <mergeCell ref="K8:L8"/>
    <mergeCell ref="K21:L21"/>
    <mergeCell ref="K20:L20"/>
    <mergeCell ref="K19:L19"/>
    <mergeCell ref="K18:L18"/>
    <mergeCell ref="K17:L17"/>
    <mergeCell ref="K16:L16"/>
    <mergeCell ref="I13:J13"/>
    <mergeCell ref="I14:J14"/>
    <mergeCell ref="I15:J15"/>
    <mergeCell ref="I16:J16"/>
    <mergeCell ref="I17:J17"/>
    <mergeCell ref="I18:J18"/>
    <mergeCell ref="M13:U13"/>
    <mergeCell ref="X21:Y21"/>
    <mergeCell ref="X22:Y22"/>
  </mergeCells>
  <pageMargins left="0.23622047244094491" right="0.23622047244094491" top="0.35433070866141736" bottom="0.35433070866141736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E34"/>
  <sheetViews>
    <sheetView workbookViewId="0">
      <selection activeCell="B4" sqref="B4"/>
    </sheetView>
  </sheetViews>
  <sheetFormatPr baseColWidth="10" defaultRowHeight="15"/>
  <sheetData>
    <row r="2" spans="2:5">
      <c r="B2" t="s">
        <v>190</v>
      </c>
      <c r="C2">
        <f>Generation!C8+Generation!C12</f>
        <v>0</v>
      </c>
      <c r="D2" t="s">
        <v>64</v>
      </c>
    </row>
    <row r="3" spans="2:5">
      <c r="B3">
        <v>0</v>
      </c>
      <c r="D3">
        <v>0</v>
      </c>
    </row>
    <row r="4" spans="2:5">
      <c r="B4">
        <v>6</v>
      </c>
      <c r="C4" s="36">
        <v>-3</v>
      </c>
      <c r="D4">
        <v>6</v>
      </c>
      <c r="E4" s="36"/>
    </row>
    <row r="5" spans="2:5">
      <c r="B5">
        <v>7</v>
      </c>
      <c r="C5" s="36">
        <v>-3</v>
      </c>
      <c r="D5">
        <v>7</v>
      </c>
      <c r="E5" s="36"/>
    </row>
    <row r="6" spans="2:5">
      <c r="B6">
        <v>8</v>
      </c>
      <c r="C6" s="36">
        <v>-3</v>
      </c>
      <c r="D6">
        <v>8</v>
      </c>
      <c r="E6" s="36"/>
    </row>
    <row r="7" spans="2:5">
      <c r="B7">
        <v>9</v>
      </c>
      <c r="C7" s="36">
        <v>-3</v>
      </c>
      <c r="D7">
        <v>9</v>
      </c>
      <c r="E7" s="36"/>
    </row>
    <row r="8" spans="2:5">
      <c r="B8">
        <v>10</v>
      </c>
      <c r="C8" s="36">
        <v>-3</v>
      </c>
      <c r="D8">
        <v>10</v>
      </c>
      <c r="E8" s="36" t="s">
        <v>191</v>
      </c>
    </row>
    <row r="9" spans="2:5">
      <c r="B9">
        <v>11</v>
      </c>
      <c r="C9" s="36">
        <v>-2</v>
      </c>
      <c r="D9">
        <v>11</v>
      </c>
      <c r="E9" s="36" t="s">
        <v>191</v>
      </c>
    </row>
    <row r="10" spans="2:5">
      <c r="B10">
        <v>12</v>
      </c>
      <c r="C10" s="36">
        <v>-2</v>
      </c>
      <c r="D10">
        <v>12</v>
      </c>
      <c r="E10" s="36" t="s">
        <v>192</v>
      </c>
    </row>
    <row r="11" spans="2:5">
      <c r="B11">
        <v>13</v>
      </c>
      <c r="C11" s="36">
        <v>-2</v>
      </c>
      <c r="D11">
        <v>13</v>
      </c>
      <c r="E11" s="36" t="s">
        <v>192</v>
      </c>
    </row>
    <row r="12" spans="2:5">
      <c r="B12">
        <v>14</v>
      </c>
      <c r="C12" s="36">
        <v>-2</v>
      </c>
      <c r="D12">
        <v>14</v>
      </c>
      <c r="E12" s="36" t="s">
        <v>192</v>
      </c>
    </row>
    <row r="13" spans="2:5">
      <c r="B13">
        <v>15</v>
      </c>
      <c r="C13" s="36">
        <v>-2</v>
      </c>
      <c r="D13">
        <v>15</v>
      </c>
      <c r="E13" s="36" t="s">
        <v>192</v>
      </c>
    </row>
    <row r="14" spans="2:5">
      <c r="B14">
        <v>16</v>
      </c>
      <c r="C14" s="36">
        <v>-1</v>
      </c>
      <c r="D14">
        <v>16</v>
      </c>
      <c r="E14" s="36" t="s">
        <v>193</v>
      </c>
    </row>
    <row r="15" spans="2:5">
      <c r="B15">
        <v>17</v>
      </c>
      <c r="C15" s="36">
        <v>-1</v>
      </c>
      <c r="D15">
        <v>17</v>
      </c>
      <c r="E15" s="36" t="s">
        <v>193</v>
      </c>
    </row>
    <row r="16" spans="2:5">
      <c r="B16">
        <v>18</v>
      </c>
      <c r="C16" s="36">
        <v>-1</v>
      </c>
      <c r="D16">
        <v>18</v>
      </c>
      <c r="E16" s="36" t="s">
        <v>193</v>
      </c>
    </row>
    <row r="17" spans="2:5">
      <c r="B17">
        <v>19</v>
      </c>
      <c r="C17" s="36">
        <v>-1</v>
      </c>
      <c r="D17">
        <v>19</v>
      </c>
      <c r="E17" s="36" t="s">
        <v>194</v>
      </c>
    </row>
    <row r="18" spans="2:5">
      <c r="B18">
        <v>20</v>
      </c>
      <c r="C18" s="36"/>
      <c r="D18">
        <v>20</v>
      </c>
      <c r="E18" s="36" t="s">
        <v>194</v>
      </c>
    </row>
    <row r="19" spans="2:5">
      <c r="B19">
        <v>21</v>
      </c>
      <c r="C19" s="36"/>
      <c r="D19">
        <v>21</v>
      </c>
      <c r="E19" s="36" t="s">
        <v>196</v>
      </c>
    </row>
    <row r="20" spans="2:5">
      <c r="B20">
        <v>22</v>
      </c>
      <c r="C20" s="36"/>
      <c r="D20">
        <v>22</v>
      </c>
      <c r="E20" s="36" t="s">
        <v>196</v>
      </c>
    </row>
    <row r="21" spans="2:5">
      <c r="B21">
        <v>23</v>
      </c>
      <c r="C21" s="36"/>
      <c r="D21">
        <v>23</v>
      </c>
      <c r="E21" s="36" t="s">
        <v>196</v>
      </c>
    </row>
    <row r="22" spans="2:5">
      <c r="B22">
        <v>24</v>
      </c>
      <c r="C22" s="36" t="s">
        <v>191</v>
      </c>
      <c r="D22">
        <v>24</v>
      </c>
      <c r="E22" s="36" t="s">
        <v>196</v>
      </c>
    </row>
    <row r="23" spans="2:5">
      <c r="B23">
        <v>25</v>
      </c>
      <c r="C23" s="36" t="s">
        <v>191</v>
      </c>
      <c r="D23">
        <v>25</v>
      </c>
      <c r="E23" s="36" t="s">
        <v>197</v>
      </c>
    </row>
    <row r="24" spans="2:5">
      <c r="B24">
        <v>26</v>
      </c>
      <c r="C24" s="36" t="s">
        <v>191</v>
      </c>
      <c r="D24">
        <v>26</v>
      </c>
      <c r="E24" s="36" t="s">
        <v>197</v>
      </c>
    </row>
    <row r="25" spans="2:5">
      <c r="B25">
        <v>27</v>
      </c>
      <c r="C25" s="36" t="s">
        <v>191</v>
      </c>
    </row>
    <row r="26" spans="2:5">
      <c r="B26">
        <v>28</v>
      </c>
      <c r="C26" s="36" t="s">
        <v>191</v>
      </c>
    </row>
    <row r="27" spans="2:5">
      <c r="B27">
        <v>29</v>
      </c>
      <c r="C27" s="36" t="s">
        <v>192</v>
      </c>
    </row>
    <row r="28" spans="2:5">
      <c r="B28">
        <v>30</v>
      </c>
      <c r="C28" s="36" t="s">
        <v>192</v>
      </c>
    </row>
    <row r="29" spans="2:5">
      <c r="B29">
        <v>31</v>
      </c>
      <c r="C29" s="36" t="s">
        <v>192</v>
      </c>
    </row>
    <row r="30" spans="2:5">
      <c r="B30">
        <v>32</v>
      </c>
      <c r="C30" s="36" t="s">
        <v>193</v>
      </c>
    </row>
    <row r="31" spans="2:5">
      <c r="B31">
        <v>33</v>
      </c>
      <c r="C31" s="36" t="s">
        <v>193</v>
      </c>
    </row>
    <row r="32" spans="2:5">
      <c r="B32">
        <v>34</v>
      </c>
      <c r="C32" s="36" t="s">
        <v>194</v>
      </c>
    </row>
    <row r="33" spans="2:3">
      <c r="B33">
        <v>35</v>
      </c>
      <c r="C33" s="36" t="s">
        <v>194</v>
      </c>
    </row>
    <row r="34" spans="2:3">
      <c r="B34">
        <v>36</v>
      </c>
      <c r="C34" s="36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Generation</vt:lpstr>
      <vt:lpstr>Recto</vt:lpstr>
      <vt:lpstr>Verso</vt:lpstr>
      <vt:lpstr>Tables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</dc:creator>
  <cp:lastModifiedBy>Luc</cp:lastModifiedBy>
  <cp:lastPrinted>2014-04-28T10:54:34Z</cp:lastPrinted>
  <dcterms:created xsi:type="dcterms:W3CDTF">2014-04-26T12:43:26Z</dcterms:created>
  <dcterms:modified xsi:type="dcterms:W3CDTF">2014-09-12T19:41:17Z</dcterms:modified>
</cp:coreProperties>
</file>