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Generation" sheetId="1" r:id="rId1"/>
    <sheet name="Magie" sheetId="5" r:id="rId2"/>
    <sheet name="Recto" sheetId="2" r:id="rId3"/>
    <sheet name="Verso" sheetId="4" r:id="rId4"/>
    <sheet name="Tables" sheetId="3" r:id="rId5"/>
  </sheets>
  <calcPr calcId="125725"/>
</workbook>
</file>

<file path=xl/calcChain.xml><?xml version="1.0" encoding="utf-8"?>
<calcChain xmlns="http://schemas.openxmlformats.org/spreadsheetml/2006/main">
  <c r="K42" i="1"/>
  <c r="Q43"/>
  <c r="P43"/>
  <c r="K43"/>
  <c r="P31"/>
  <c r="Q31"/>
  <c r="V12" i="4"/>
  <c r="V13"/>
  <c r="V14"/>
  <c r="V15"/>
  <c r="V16"/>
  <c r="V17"/>
  <c r="V18"/>
  <c r="V19"/>
  <c r="V20"/>
  <c r="V21"/>
  <c r="V22"/>
  <c r="V23"/>
  <c r="V24"/>
  <c r="V25"/>
  <c r="V26"/>
  <c r="V27"/>
  <c r="V28"/>
  <c r="K28" i="1"/>
  <c r="K29"/>
  <c r="K30"/>
  <c r="K31"/>
  <c r="K32"/>
  <c r="K33"/>
  <c r="K34"/>
  <c r="K35"/>
  <c r="K36"/>
  <c r="K37"/>
  <c r="K38"/>
  <c r="K39"/>
  <c r="K40"/>
  <c r="K41"/>
  <c r="P20"/>
  <c r="Q20"/>
  <c r="P21"/>
  <c r="Q21"/>
  <c r="P22"/>
  <c r="Q22"/>
  <c r="P23"/>
  <c r="Q23"/>
  <c r="P24"/>
  <c r="Q24"/>
  <c r="P25"/>
  <c r="Q25"/>
  <c r="P26"/>
  <c r="Q26"/>
  <c r="P27"/>
  <c r="Q27"/>
  <c r="P28"/>
  <c r="Q28"/>
  <c r="P29"/>
  <c r="Q29"/>
  <c r="P30"/>
  <c r="Q30"/>
  <c r="P32"/>
  <c r="Q32"/>
  <c r="P33"/>
  <c r="Q33"/>
  <c r="P34"/>
  <c r="Q34"/>
  <c r="P35"/>
  <c r="Q35"/>
  <c r="P36"/>
  <c r="Q36"/>
  <c r="P37"/>
  <c r="Q37"/>
  <c r="P38"/>
  <c r="Q38"/>
  <c r="P39"/>
  <c r="Q39"/>
  <c r="P40"/>
  <c r="Q40"/>
  <c r="P41"/>
  <c r="Q41"/>
  <c r="P42"/>
  <c r="Q42"/>
  <c r="P44"/>
  <c r="Q44"/>
  <c r="P45"/>
  <c r="Q45"/>
  <c r="P46"/>
  <c r="Q46"/>
  <c r="P49"/>
  <c r="Q49"/>
  <c r="Q62" s="1"/>
  <c r="P50"/>
  <c r="P62" s="1"/>
  <c r="Q50"/>
  <c r="P51"/>
  <c r="Q51"/>
  <c r="P52"/>
  <c r="Q52"/>
  <c r="P53"/>
  <c r="Q53"/>
  <c r="P54"/>
  <c r="Q54"/>
  <c r="P55"/>
  <c r="Q55"/>
  <c r="K46"/>
  <c r="K26"/>
  <c r="K27"/>
  <c r="C35"/>
  <c r="K24"/>
  <c r="I28" i="4"/>
  <c r="V7"/>
  <c r="V8"/>
  <c r="V9"/>
  <c r="V10"/>
  <c r="V11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K25" i="1"/>
  <c r="C26"/>
  <c r="C27"/>
  <c r="G27"/>
  <c r="H27"/>
  <c r="C28"/>
  <c r="G28"/>
  <c r="H28"/>
  <c r="C29"/>
  <c r="G29"/>
  <c r="H29"/>
  <c r="C30"/>
  <c r="G30"/>
  <c r="H30"/>
  <c r="C31"/>
  <c r="G31"/>
  <c r="H31"/>
  <c r="C32"/>
  <c r="G32"/>
  <c r="H32"/>
  <c r="C33"/>
  <c r="G33"/>
  <c r="H33"/>
  <c r="C34"/>
  <c r="G34"/>
  <c r="H34"/>
  <c r="G35"/>
  <c r="H35"/>
  <c r="C36"/>
  <c r="G36"/>
  <c r="H36"/>
  <c r="C37"/>
  <c r="G37"/>
  <c r="H37"/>
  <c r="C38"/>
  <c r="G38"/>
  <c r="H38"/>
  <c r="C39"/>
  <c r="G39"/>
  <c r="H39"/>
  <c r="C40"/>
  <c r="G40"/>
  <c r="H40"/>
  <c r="C41"/>
  <c r="G41"/>
  <c r="H41"/>
  <c r="C42"/>
  <c r="G42"/>
  <c r="H42"/>
  <c r="C25"/>
  <c r="C24"/>
  <c r="C21"/>
  <c r="C22"/>
  <c r="G22"/>
  <c r="H22"/>
  <c r="C23"/>
  <c r="G23"/>
  <c r="H23"/>
  <c r="G24"/>
  <c r="H24"/>
  <c r="G25"/>
  <c r="H25"/>
  <c r="G26"/>
  <c r="H26"/>
  <c r="G43"/>
  <c r="H43"/>
  <c r="C44"/>
  <c r="G44"/>
  <c r="H44"/>
  <c r="C45"/>
  <c r="G45"/>
  <c r="H45"/>
  <c r="C46"/>
  <c r="G46"/>
  <c r="H46"/>
  <c r="AG34" i="4"/>
  <c r="AG33"/>
  <c r="AG32"/>
  <c r="Y61" i="1"/>
  <c r="X61"/>
  <c r="Y60"/>
  <c r="X60"/>
  <c r="Y59"/>
  <c r="X59"/>
  <c r="Y58"/>
  <c r="X58"/>
  <c r="Y57"/>
  <c r="X57"/>
  <c r="Y56"/>
  <c r="X56"/>
  <c r="Y55"/>
  <c r="X55"/>
  <c r="Y54"/>
  <c r="X54"/>
  <c r="Y53"/>
  <c r="X53"/>
  <c r="Y52"/>
  <c r="X52"/>
  <c r="M62" i="2"/>
  <c r="R62" s="1"/>
  <c r="I9" i="5"/>
  <c r="N45"/>
  <c r="N43"/>
  <c r="N41"/>
  <c r="N39"/>
  <c r="N37"/>
  <c r="N35"/>
  <c r="N33"/>
  <c r="N31"/>
  <c r="N29"/>
  <c r="N27"/>
  <c r="S9"/>
  <c r="U9" s="1"/>
  <c r="W9" s="1"/>
  <c r="Y9" s="1"/>
  <c r="AA9" s="1"/>
  <c r="AC9" s="1"/>
  <c r="AE9" s="1"/>
  <c r="AG9" s="1"/>
  <c r="AI9" s="1"/>
  <c r="K11" s="1"/>
  <c r="M11" s="1"/>
  <c r="O11" s="1"/>
  <c r="Q11" s="1"/>
  <c r="S11" s="1"/>
  <c r="U11" s="1"/>
  <c r="W11" s="1"/>
  <c r="Y11" s="1"/>
  <c r="AA11" s="1"/>
  <c r="AC11" s="1"/>
  <c r="AE11" s="1"/>
  <c r="AG11" s="1"/>
  <c r="AI11" s="1"/>
  <c r="K13" s="1"/>
  <c r="M13" s="1"/>
  <c r="O13" s="1"/>
  <c r="Q13" s="1"/>
  <c r="S13" s="1"/>
  <c r="U13" s="1"/>
  <c r="W13" s="1"/>
  <c r="Y13" s="1"/>
  <c r="AA13" s="1"/>
  <c r="AC13" s="1"/>
  <c r="AE13" s="1"/>
  <c r="AG13" s="1"/>
  <c r="AI13" s="1"/>
  <c r="K15" s="1"/>
  <c r="M15" s="1"/>
  <c r="O15" s="1"/>
  <c r="Q15" s="1"/>
  <c r="S15" s="1"/>
  <c r="U15" s="1"/>
  <c r="W15" s="1"/>
  <c r="Y15" s="1"/>
  <c r="AA15" s="1"/>
  <c r="AC15" s="1"/>
  <c r="AE15" s="1"/>
  <c r="AG15" s="1"/>
  <c r="AI15" s="1"/>
  <c r="Q9"/>
  <c r="X47" i="1"/>
  <c r="Y47"/>
  <c r="X48"/>
  <c r="Y48"/>
  <c r="X49"/>
  <c r="Y49"/>
  <c r="X50"/>
  <c r="Y50"/>
  <c r="X51"/>
  <c r="Y51"/>
  <c r="S9"/>
  <c r="C54"/>
  <c r="X26"/>
  <c r="AG7" i="4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6"/>
  <c r="V6"/>
  <c r="I6"/>
  <c r="M60" i="2"/>
  <c r="P60" s="1"/>
  <c r="M58"/>
  <c r="R58" s="1"/>
  <c r="M56"/>
  <c r="P56" s="1"/>
  <c r="M54"/>
  <c r="P54" s="1"/>
  <c r="AE72"/>
  <c r="AE60"/>
  <c r="K54" i="1"/>
  <c r="K53"/>
  <c r="K52"/>
  <c r="K51"/>
  <c r="K50"/>
  <c r="K49"/>
  <c r="AE80" i="2"/>
  <c r="AE78"/>
  <c r="AE76"/>
  <c r="AE74"/>
  <c r="AE70"/>
  <c r="AE68"/>
  <c r="AE66"/>
  <c r="AE64"/>
  <c r="AE62"/>
  <c r="AE58"/>
  <c r="C51" i="1"/>
  <c r="C56"/>
  <c r="C50"/>
  <c r="C52"/>
  <c r="C55"/>
  <c r="C58"/>
  <c r="C57"/>
  <c r="C53"/>
  <c r="Y46"/>
  <c r="X46"/>
  <c r="Y45"/>
  <c r="X45"/>
  <c r="Y44"/>
  <c r="X44"/>
  <c r="Y43"/>
  <c r="X43"/>
  <c r="Y42"/>
  <c r="X42"/>
  <c r="Y41"/>
  <c r="X41"/>
  <c r="Y40"/>
  <c r="X40"/>
  <c r="Y39"/>
  <c r="X39"/>
  <c r="X37"/>
  <c r="Y37"/>
  <c r="Y36"/>
  <c r="X36"/>
  <c r="Y35"/>
  <c r="X35"/>
  <c r="Y31"/>
  <c r="X31"/>
  <c r="Y30"/>
  <c r="X30"/>
  <c r="Y29"/>
  <c r="X29"/>
  <c r="Y28"/>
  <c r="X28"/>
  <c r="Y27"/>
  <c r="X27"/>
  <c r="Y26"/>
  <c r="Y25"/>
  <c r="X25"/>
  <c r="Y24"/>
  <c r="X24"/>
  <c r="Y23"/>
  <c r="X23"/>
  <c r="K23"/>
  <c r="K22"/>
  <c r="K20"/>
  <c r="C20"/>
  <c r="F14"/>
  <c r="F15" s="1"/>
  <c r="Q47" l="1"/>
  <c r="P47"/>
  <c r="Y62"/>
  <c r="X62"/>
  <c r="P62" i="2"/>
  <c r="P58"/>
  <c r="R56"/>
  <c r="R54"/>
  <c r="R60"/>
  <c r="G29"/>
  <c r="Q45"/>
  <c r="AH26"/>
  <c r="AH24"/>
  <c r="AH22"/>
  <c r="AH18"/>
  <c r="V26"/>
  <c r="V24"/>
  <c r="V22"/>
  <c r="V20"/>
  <c r="V18"/>
  <c r="C2" i="3"/>
  <c r="G65" i="2" s="1"/>
  <c r="Q29"/>
  <c r="S29" s="1"/>
  <c r="U29" s="1"/>
  <c r="W29" s="1"/>
  <c r="Y29" s="1"/>
  <c r="AA29" s="1"/>
  <c r="AC29" s="1"/>
  <c r="AE29" s="1"/>
  <c r="AG29" s="1"/>
  <c r="AI29" s="1"/>
  <c r="K31" s="1"/>
  <c r="M31" s="1"/>
  <c r="O31" s="1"/>
  <c r="Q31" s="1"/>
  <c r="S31" s="1"/>
  <c r="U31" s="1"/>
  <c r="W31" s="1"/>
  <c r="Y31" s="1"/>
  <c r="AA31" s="1"/>
  <c r="AC31" s="1"/>
  <c r="AE31" s="1"/>
  <c r="AG31" s="1"/>
  <c r="AI31" s="1"/>
  <c r="K33" s="1"/>
  <c r="M33" s="1"/>
  <c r="O33" s="1"/>
  <c r="Q33" s="1"/>
  <c r="S33" s="1"/>
  <c r="U33" s="1"/>
  <c r="W33" s="1"/>
  <c r="Y33" s="1"/>
  <c r="AA33" s="1"/>
  <c r="AC33" s="1"/>
  <c r="AE33" s="1"/>
  <c r="AG33" s="1"/>
  <c r="AI33" s="1"/>
  <c r="K35" s="1"/>
  <c r="J26"/>
  <c r="J24"/>
  <c r="J22"/>
  <c r="J20"/>
  <c r="J18"/>
  <c r="Y34" i="1"/>
  <c r="Y38"/>
  <c r="Y20"/>
  <c r="Y22"/>
  <c r="Y32"/>
  <c r="Y21"/>
  <c r="Y33"/>
  <c r="X33"/>
  <c r="X34"/>
  <c r="X38"/>
  <c r="X20"/>
  <c r="X22"/>
  <c r="X32"/>
  <c r="X21"/>
  <c r="G58"/>
  <c r="G55"/>
  <c r="G54"/>
  <c r="G52"/>
  <c r="G50"/>
  <c r="C49"/>
  <c r="G49" s="1"/>
  <c r="G51"/>
  <c r="G56"/>
  <c r="G57"/>
  <c r="H57"/>
  <c r="H58"/>
  <c r="H55"/>
  <c r="H54"/>
  <c r="H52"/>
  <c r="H50"/>
  <c r="H49"/>
  <c r="H51"/>
  <c r="H56"/>
  <c r="H53"/>
  <c r="G53"/>
  <c r="K21"/>
  <c r="H21"/>
  <c r="H20"/>
  <c r="G21"/>
  <c r="G20"/>
  <c r="AH20" i="2"/>
  <c r="G31" l="1"/>
  <c r="AB20" i="5"/>
  <c r="AB22"/>
  <c r="G47" i="1"/>
  <c r="H59"/>
  <c r="G33" i="2"/>
  <c r="G59" i="1"/>
  <c r="H47"/>
  <c r="F16" l="1"/>
  <c r="F17" s="1"/>
</calcChain>
</file>

<file path=xl/sharedStrings.xml><?xml version="1.0" encoding="utf-8"?>
<sst xmlns="http://schemas.openxmlformats.org/spreadsheetml/2006/main" count="429" uniqueCount="323">
  <si>
    <t>Force (FOR)</t>
  </si>
  <si>
    <t>Dextérité (DEX)</t>
  </si>
  <si>
    <t xml:space="preserve">Agilité (AGI) </t>
  </si>
  <si>
    <t>Equilibre Mental (EQM)</t>
  </si>
  <si>
    <t>Constitution (CON)</t>
  </si>
  <si>
    <t>Masse (MAS)</t>
  </si>
  <si>
    <t>Ouïe (OUI)</t>
  </si>
  <si>
    <t>Automatiques</t>
  </si>
  <si>
    <t>Esquiver (AGI+ION)/5</t>
  </si>
  <si>
    <t>Chercher (INT + ION+ VOL)/5</t>
  </si>
  <si>
    <t>Avec Bases</t>
  </si>
  <si>
    <t>Crochetage DEX/3</t>
  </si>
  <si>
    <t>Equitation (AGI+VOL)/5</t>
  </si>
  <si>
    <t>Jeu (INT+ION)/5</t>
  </si>
  <si>
    <t>Nager ((FORx2)+CON)/5</t>
  </si>
  <si>
    <t>Navigation INT/5</t>
  </si>
  <si>
    <t>Jouer la comédie (CHA+INT+ION+VOL)/10</t>
  </si>
  <si>
    <t>Interrogatoire (CHA+VOL)/5</t>
  </si>
  <si>
    <t>Maquillage / Déguisement (INT+DEX+ION)/5</t>
  </si>
  <si>
    <t>Manoeuvrer bateau à voile (INT+DEX+FOR)/5</t>
  </si>
  <si>
    <t>C. sprint ((FORx2)+CON)/5</t>
  </si>
  <si>
    <t>C. fond ((CONx2)+FOR)/5</t>
  </si>
  <si>
    <t>Grimper (FOR+AGI+VOL)/5</t>
  </si>
  <si>
    <t>Lancer (FOR+DEX+ION)/5</t>
  </si>
  <si>
    <t>Orientation (INT+ION+VOL)/5</t>
  </si>
  <si>
    <t>Pister (INT+VUE+ION)/10</t>
  </si>
  <si>
    <t>Remarquer (INT+ION)/5</t>
  </si>
  <si>
    <t>Sauter ((AGIx2)+FOR)/5</t>
  </si>
  <si>
    <t>Se cacher (AGI+INT+ION)/5</t>
  </si>
  <si>
    <t>Séduction (CHA+VOL)/5</t>
  </si>
  <si>
    <t>Se mouvoir en silence ((AGIx2)+ION)/5</t>
  </si>
  <si>
    <t>Survie (INT+VOL+EQM+CON)/10</t>
  </si>
  <si>
    <t>Tomber ((AGIx2)+ION)/5</t>
  </si>
  <si>
    <t>FC</t>
  </si>
  <si>
    <t>Seuil</t>
  </si>
  <si>
    <t>achat</t>
  </si>
  <si>
    <t>Niveau</t>
  </si>
  <si>
    <t>Sans Base</t>
  </si>
  <si>
    <t>Contrefaçons</t>
  </si>
  <si>
    <t>Langue</t>
  </si>
  <si>
    <t>Mathématiques</t>
  </si>
  <si>
    <t>Occultisme</t>
  </si>
  <si>
    <t>Tricher</t>
  </si>
  <si>
    <t>Total de points à répartir</t>
  </si>
  <si>
    <t>Points restants</t>
  </si>
  <si>
    <t>Chance (CHC) (VOL+ION)/2</t>
  </si>
  <si>
    <t>Odorat (ODO)</t>
  </si>
  <si>
    <t>Intelligence (INT)</t>
  </si>
  <si>
    <t xml:space="preserve">Intuition (ION) </t>
  </si>
  <si>
    <t xml:space="preserve">Volonté (VOL) </t>
  </si>
  <si>
    <t>Charisme (CHA)</t>
  </si>
  <si>
    <t>Vue (VUE)</t>
  </si>
  <si>
    <t>Base</t>
  </si>
  <si>
    <t>La chance se calcule automatiquement</t>
  </si>
  <si>
    <t>Coût 1</t>
  </si>
  <si>
    <t>Coût2</t>
  </si>
  <si>
    <t>Achat</t>
  </si>
  <si>
    <r>
      <t>Mettre 1 dans la case achat, puis mettre le niveau souhaité</t>
    </r>
    <r>
      <rPr>
        <b/>
        <sz val="11"/>
        <color theme="1"/>
        <rFont val="Calibri"/>
        <family val="2"/>
        <scheme val="minor"/>
      </rPr>
      <t xml:space="preserve"> (si le niveau n'est pas renseigné, il y aura une erreur)</t>
    </r>
  </si>
  <si>
    <t>Nom :</t>
  </si>
  <si>
    <t>Expérience :</t>
  </si>
  <si>
    <t>Description physique :</t>
  </si>
  <si>
    <t>Force</t>
  </si>
  <si>
    <t>Dextérité</t>
  </si>
  <si>
    <t>Agilité</t>
  </si>
  <si>
    <t>Masse</t>
  </si>
  <si>
    <t>Consitution</t>
  </si>
  <si>
    <t>Charisme</t>
  </si>
  <si>
    <t>Volonté</t>
  </si>
  <si>
    <t>Equilibre mental</t>
  </si>
  <si>
    <t>Intelligence</t>
  </si>
  <si>
    <t>Intuition</t>
  </si>
  <si>
    <t>Chance</t>
  </si>
  <si>
    <t>Odorat</t>
  </si>
  <si>
    <t>Vue</t>
  </si>
  <si>
    <t>Ouïe</t>
  </si>
  <si>
    <t>Actuels :</t>
  </si>
  <si>
    <t>Seuil -2</t>
  </si>
  <si>
    <t>Seuil -4</t>
  </si>
  <si>
    <t>Dégâts temporaires:</t>
  </si>
  <si>
    <t>Vêtements/ Protections:</t>
  </si>
  <si>
    <t>Localisation des blessures:</t>
  </si>
  <si>
    <t>Points de volonté (VOL – 7) Maximum :</t>
  </si>
  <si>
    <t>Actuels</t>
  </si>
  <si>
    <t>% de chances de réussite:</t>
  </si>
  <si>
    <t>XP</t>
  </si>
  <si>
    <t>MD Force</t>
  </si>
  <si>
    <t>Force + Masse</t>
  </si>
  <si>
    <t>+1</t>
  </si>
  <si>
    <t>+2</t>
  </si>
  <si>
    <t>+3</t>
  </si>
  <si>
    <t>+4</t>
  </si>
  <si>
    <t>+5</t>
  </si>
  <si>
    <t>+6</t>
  </si>
  <si>
    <t>+8</t>
  </si>
  <si>
    <t>Points dépensés</t>
  </si>
  <si>
    <t>N'écrivez que dans les cases de couleur</t>
  </si>
  <si>
    <t>Avec bases</t>
  </si>
  <si>
    <t>Sans base</t>
  </si>
  <si>
    <t>Chercher</t>
  </si>
  <si>
    <t>Courir sprint</t>
  </si>
  <si>
    <t>Courir fond</t>
  </si>
  <si>
    <t xml:space="preserve">Esquiver </t>
  </si>
  <si>
    <t>Grimper</t>
  </si>
  <si>
    <t>Lancer</t>
  </si>
  <si>
    <t>Langue natale</t>
  </si>
  <si>
    <t>Orientation</t>
  </si>
  <si>
    <t>Pister</t>
  </si>
  <si>
    <t>Remarquer</t>
  </si>
  <si>
    <t>Sauter</t>
  </si>
  <si>
    <t>Se cacher</t>
  </si>
  <si>
    <t>Séduction</t>
  </si>
  <si>
    <t>Survie</t>
  </si>
  <si>
    <t>Tomber</t>
  </si>
  <si>
    <t>Commerce</t>
  </si>
  <si>
    <t>Crochetage</t>
  </si>
  <si>
    <t>Equitation</t>
  </si>
  <si>
    <t>Jeu</t>
  </si>
  <si>
    <t>Jouer la comédie</t>
  </si>
  <si>
    <t>Interrogatoire</t>
  </si>
  <si>
    <t>Maquillage / Déguisement</t>
  </si>
  <si>
    <t>Manoeuvrer bateau à voile</t>
  </si>
  <si>
    <t>Nager</t>
  </si>
  <si>
    <t>Navigation</t>
  </si>
  <si>
    <t>Se mouvoir en sil.</t>
  </si>
  <si>
    <t>Notes</t>
  </si>
  <si>
    <t>Erudition (EDU)</t>
  </si>
  <si>
    <t>Espèce:</t>
  </si>
  <si>
    <t xml:space="preserve">Profession : </t>
  </si>
  <si>
    <t>Origine :</t>
  </si>
  <si>
    <t>Age :</t>
  </si>
  <si>
    <t>Bagarre ((FOR x 2 )+ AGI ) / 5</t>
  </si>
  <si>
    <t>Commandement (CHA+VOL)/5</t>
  </si>
  <si>
    <t>Baratin (CHA+INT)/5</t>
  </si>
  <si>
    <t>Folklore (ERU/5)</t>
  </si>
  <si>
    <t>Langue véhiculaire (ERU/5)</t>
  </si>
  <si>
    <t>Langue natale ERU</t>
  </si>
  <si>
    <t>Artisanat</t>
  </si>
  <si>
    <t>Artisanat                                   (INT+DEX)/5</t>
  </si>
  <si>
    <t>Clergé (INT+ERU)/5</t>
  </si>
  <si>
    <t>Conduite attelages (INT+DEX)/5</t>
  </si>
  <si>
    <t>Noblesse (INT+ERU)/5</t>
  </si>
  <si>
    <t>Commerce (INT+ERU)/5</t>
  </si>
  <si>
    <t>Paysan (INT+ION)/5</t>
  </si>
  <si>
    <t>Alchimie</t>
  </si>
  <si>
    <t>Chirurgie</t>
  </si>
  <si>
    <t>Pansements</t>
  </si>
  <si>
    <t>Ecriture</t>
  </si>
  <si>
    <t>Enluminure</t>
  </si>
  <si>
    <t>héraldique</t>
  </si>
  <si>
    <t>Herboristerie</t>
  </si>
  <si>
    <t>Lecture</t>
  </si>
  <si>
    <t>Religion</t>
  </si>
  <si>
    <t>Théologie</t>
  </si>
  <si>
    <t>Bagarre</t>
  </si>
  <si>
    <t>Lames courtes (FOR+AGI*2)/5</t>
  </si>
  <si>
    <t>Lames longues (FOR*2+AGI)/5</t>
  </si>
  <si>
    <t>Haches et masses</t>
  </si>
  <si>
    <t>Haches et masses (FOR*2+AGI)/5</t>
  </si>
  <si>
    <t>Fléaux (FOR+AGI+DEX)/5</t>
  </si>
  <si>
    <t>Armes d'Hast (FOR*2+AGI)/5</t>
  </si>
  <si>
    <t>Armes à deux mains (FOR*2+AGI)/5</t>
  </si>
  <si>
    <t>Arbalètes (VOL+DEX*3)/5</t>
  </si>
  <si>
    <t>Armes de jet (FOR+DEX*2)/5</t>
  </si>
  <si>
    <t>Jacquerie (FOR*2+AGI)/5</t>
  </si>
  <si>
    <t>Compétences de combat</t>
  </si>
  <si>
    <t>Lames courtes</t>
  </si>
  <si>
    <t>Lames longues</t>
  </si>
  <si>
    <t>Armes à deux mains</t>
  </si>
  <si>
    <t>Arbalètes</t>
  </si>
  <si>
    <t>Arcs</t>
  </si>
  <si>
    <t>Armes de jet</t>
  </si>
  <si>
    <t>Armes d'hast</t>
  </si>
  <si>
    <t>Fléaux</t>
  </si>
  <si>
    <t>Frondes</t>
  </si>
  <si>
    <t>Jacquerie</t>
  </si>
  <si>
    <t>Armes</t>
  </si>
  <si>
    <t>Bouclier</t>
  </si>
  <si>
    <t>Double-solde</t>
  </si>
  <si>
    <t>Arc (VOL+DEX*2)/5</t>
  </si>
  <si>
    <t>Fronde (AGI+DEX*2)/5</t>
  </si>
  <si>
    <t>Bouclier (FOR*2+AGI)/5</t>
  </si>
  <si>
    <t>Larron (VOL+AGI+DEX)/5</t>
  </si>
  <si>
    <t>Main-gauche (VOL+AGI+DEX)/5</t>
  </si>
  <si>
    <t>Larron</t>
  </si>
  <si>
    <t>Main-gauche</t>
  </si>
  <si>
    <t>Double-solde (FOR+CON+VOL)/5</t>
  </si>
  <si>
    <t>MD offensif</t>
  </si>
  <si>
    <t>MD défensif</t>
  </si>
  <si>
    <t>Styles de combat</t>
  </si>
  <si>
    <t>Baratin</t>
  </si>
  <si>
    <t>Commandement</t>
  </si>
  <si>
    <t>Folklore</t>
  </si>
  <si>
    <t>Langue véhiculaire</t>
  </si>
  <si>
    <t>Clergé</t>
  </si>
  <si>
    <t>Conduite attelages</t>
  </si>
  <si>
    <t>Noblesse</t>
  </si>
  <si>
    <t>Paysan</t>
  </si>
  <si>
    <t>MD force</t>
  </si>
  <si>
    <t>MD offesnfif</t>
  </si>
  <si>
    <t>MD TOTAL</t>
  </si>
  <si>
    <t>MD arme</t>
  </si>
  <si>
    <t>Encombrement</t>
  </si>
  <si>
    <t>Armure intermédiaire -1</t>
  </si>
  <si>
    <t>Armure lourde -2</t>
  </si>
  <si>
    <t>Erudition</t>
  </si>
  <si>
    <t>CO</t>
  </si>
  <si>
    <t>Deux armes ou arme+bouclier: bonus +1</t>
  </si>
  <si>
    <t>Elfe: DEX, AGI, CHA, EQM, VUE, OUI</t>
  </si>
  <si>
    <t>Hobbit: DEX, AGI, CON, VOL et plus petit tirage en MAS</t>
  </si>
  <si>
    <t>Caractéristiques principales des espèces</t>
  </si>
  <si>
    <t>Effectuez 11 tirages de 4D6 en gardant les 3 meilleurs dés, placez les au choix dans les cases jaunes</t>
  </si>
  <si>
    <t>Age du personnage (20 par défaut)</t>
  </si>
  <si>
    <t>Mettre les scores les plus élevés dans les caractéristiques indiquées</t>
  </si>
  <si>
    <t>Capacités magiques (INT+VOL)/5</t>
  </si>
  <si>
    <t>Air</t>
  </si>
  <si>
    <t>Feu</t>
  </si>
  <si>
    <t>Terre</t>
  </si>
  <si>
    <t>Eau</t>
  </si>
  <si>
    <t>Animal</t>
  </si>
  <si>
    <t>Végétal</t>
  </si>
  <si>
    <t>Vie</t>
  </si>
  <si>
    <t>Mort</t>
  </si>
  <si>
    <t>Esprit</t>
  </si>
  <si>
    <t>Points de magie :</t>
  </si>
  <si>
    <t>Compétences de magie</t>
  </si>
  <si>
    <t>Capacité magique</t>
  </si>
  <si>
    <t>Effets et conditions</t>
  </si>
  <si>
    <t>Dommages</t>
  </si>
  <si>
    <t>MD+5</t>
  </si>
  <si>
    <t>Soins</t>
  </si>
  <si>
    <t>Rend 3PV</t>
  </si>
  <si>
    <t>Armure</t>
  </si>
  <si>
    <t>MD+2</t>
  </si>
  <si>
    <t>Bonus général</t>
  </si>
  <si>
    <t>Malus général</t>
  </si>
  <si>
    <t>Invisibilité- camouflage</t>
  </si>
  <si>
    <t>+3 en se cacher</t>
  </si>
  <si>
    <t>Bond</t>
  </si>
  <si>
    <t>+3 en sauter</t>
  </si>
  <si>
    <t>Portée toucher</t>
  </si>
  <si>
    <t>Portée visuelle</t>
  </si>
  <si>
    <t>Portée limite d'horizon</t>
  </si>
  <si>
    <t>Non visible</t>
  </si>
  <si>
    <t>Cible consentante</t>
  </si>
  <si>
    <t>Durée instantanée</t>
  </si>
  <si>
    <t>Durée 1 scène</t>
  </si>
  <si>
    <t>Durée 1 heure</t>
  </si>
  <si>
    <t>Durée 1 jour</t>
  </si>
  <si>
    <t>Eternel</t>
  </si>
  <si>
    <t>Livre de sort</t>
  </si>
  <si>
    <t>1 cible</t>
  </si>
  <si>
    <t>2 cibles</t>
  </si>
  <si>
    <t>5 cibles</t>
  </si>
  <si>
    <t>Vaste zone d'effet</t>
  </si>
  <si>
    <t>Lancer rapide</t>
  </si>
  <si>
    <t>Cérémonie rituelle</t>
  </si>
  <si>
    <t>Difficultés</t>
  </si>
  <si>
    <t>Diff</t>
  </si>
  <si>
    <t>Effet</t>
  </si>
  <si>
    <t>Focus</t>
  </si>
  <si>
    <t>Difficulé +1</t>
  </si>
  <si>
    <t>Difficulé -1</t>
  </si>
  <si>
    <t>0</t>
  </si>
  <si>
    <t>-2</t>
  </si>
  <si>
    <t>-5</t>
  </si>
  <si>
    <t>1</t>
  </si>
  <si>
    <t>-1</t>
  </si>
  <si>
    <t>+1/+3</t>
  </si>
  <si>
    <t>+1/ +5</t>
  </si>
  <si>
    <t>coût 50XP</t>
  </si>
  <si>
    <t>Points de destin</t>
  </si>
  <si>
    <t>Points de vie</t>
  </si>
  <si>
    <t>Artefacts magiques</t>
  </si>
  <si>
    <t>Effectuez 3 tirages de 4D6 en gardant les 3 meilleurs dés, placez les au choix dans les cases oranges</t>
  </si>
  <si>
    <t>http://dicelog.com/dicefr</t>
  </si>
  <si>
    <t>1/2 elfe et 1/2 orc: moitié des caractéristiques de l'espèce non humaine</t>
  </si>
  <si>
    <t>Orc: FOR, CON, MAS, ODO et plus petits tirages en CHA et ERU</t>
  </si>
  <si>
    <t>Nain: FOR, CON, VOL</t>
  </si>
  <si>
    <r>
      <t xml:space="preserve">Tirage des caractéristiques, </t>
    </r>
    <r>
      <rPr>
        <sz val="11"/>
        <color theme="1"/>
        <rFont val="Calibri"/>
        <family val="2"/>
        <scheme val="minor"/>
      </rPr>
      <t>un site de tirage de dés:</t>
    </r>
  </si>
  <si>
    <t>Khuzdul (nains)</t>
  </si>
  <si>
    <t>Sindarin (elfes)</t>
  </si>
  <si>
    <t>Yrch (orcs)</t>
  </si>
  <si>
    <t>Elfe ou demi elfe</t>
  </si>
  <si>
    <t>Nain</t>
  </si>
  <si>
    <t>Orc ou demi-orc</t>
  </si>
  <si>
    <t>Mettre 1 dans la case si vous jouez l'une des espèces</t>
  </si>
  <si>
    <t>Khuzdul (ERU)</t>
  </si>
  <si>
    <t>Sindarin (ERU)</t>
  </si>
  <si>
    <t>Yrch (INT+ERU)/2</t>
  </si>
  <si>
    <t>Chant</t>
  </si>
  <si>
    <t>Chant (CHA+OUI*2)/5</t>
  </si>
  <si>
    <t>Instrument à cordes</t>
  </si>
  <si>
    <t>Instrument à percussion</t>
  </si>
  <si>
    <t>Instrument à vent</t>
  </si>
  <si>
    <t>Instrument à vent (OUI*2+ION)</t>
  </si>
  <si>
    <t>Danse (OUI+AGI+CHA)/5</t>
  </si>
  <si>
    <t>Instrument à cordes (DEX*2+OUI)/5</t>
  </si>
  <si>
    <t>Instrument à percussion (DEX+OUI+ION)/5</t>
  </si>
  <si>
    <t>Jongle DEX/3</t>
  </si>
  <si>
    <t>Jongle</t>
  </si>
  <si>
    <t>Danse</t>
  </si>
  <si>
    <t>Contorsion/ Acrobatie</t>
  </si>
  <si>
    <t>Contorsion/ acrobatie (AGI*2+FOR)/5</t>
  </si>
  <si>
    <t>Difficulté</t>
  </si>
  <si>
    <t>15-16</t>
  </si>
  <si>
    <t>17-18</t>
  </si>
  <si>
    <t>19+</t>
  </si>
  <si>
    <t>1-4</t>
  </si>
  <si>
    <t>5-7</t>
  </si>
  <si>
    <t>8-11</t>
  </si>
  <si>
    <t>12-14</t>
  </si>
  <si>
    <t>Caractéristique</t>
  </si>
  <si>
    <t>Résistance à la magie</t>
  </si>
  <si>
    <t>Pickpocket/ passe-passe</t>
  </si>
  <si>
    <t>Pickpocket et Passe-passe DEX/3</t>
  </si>
  <si>
    <t>Héraldique</t>
  </si>
  <si>
    <t>Religion (ERU/2)</t>
  </si>
  <si>
    <t>Dressage (INT+ION+VOL)/5</t>
  </si>
  <si>
    <t>Fauconnerie</t>
  </si>
  <si>
    <t>Fauconnerie (DEX+VOL+ION)/5</t>
  </si>
  <si>
    <t>Dressage</t>
  </si>
  <si>
    <r>
      <rPr>
        <sz val="11"/>
        <color theme="1"/>
        <rFont val="Calibri"/>
        <family val="2"/>
        <scheme val="minor"/>
      </rPr>
      <t xml:space="preserve">Mettre dans les cases jaunes le niveau souhaité </t>
    </r>
    <r>
      <rPr>
        <b/>
        <sz val="11"/>
        <color theme="1"/>
        <rFont val="Calibri"/>
        <family val="2"/>
        <scheme val="minor"/>
      </rPr>
      <t xml:space="preserve"> (si le niveau n'est pas renseigné, il y aura une erreur)</t>
    </r>
  </si>
  <si>
    <t>Pègre (INT+VOL)/5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</si>
</sst>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0"/>
      <name val="Cambria"/>
      <family val="1"/>
      <scheme val="major"/>
    </font>
    <font>
      <sz val="6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8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7"/>
      <color theme="1"/>
      <name val="Cambria"/>
      <family val="1"/>
      <scheme val="major"/>
    </font>
    <font>
      <b/>
      <sz val="6"/>
      <color theme="1"/>
      <name val="Cambria"/>
      <family val="1"/>
      <scheme val="major"/>
    </font>
    <font>
      <b/>
      <i/>
      <sz val="11"/>
      <name val="Cambria"/>
      <family val="1"/>
      <scheme val="major"/>
    </font>
    <font>
      <sz val="11"/>
      <name val="Cambria"/>
      <family val="1"/>
      <scheme val="major"/>
    </font>
    <font>
      <sz val="65"/>
      <name val="Cambria"/>
      <family val="1"/>
      <scheme val="major"/>
    </font>
    <font>
      <sz val="11"/>
      <color rgb="FF0070C0"/>
      <name val="Calibri"/>
      <family val="2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0" xfId="0" applyFont="1"/>
    <xf numFmtId="49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/>
    <xf numFmtId="0" fontId="10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3" fillId="4" borderId="0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/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/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18" xfId="0" applyFont="1" applyFill="1" applyBorder="1"/>
    <xf numFmtId="0" fontId="3" fillId="0" borderId="18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13" xfId="0" applyFont="1" applyFill="1" applyBorder="1"/>
    <xf numFmtId="0" fontId="3" fillId="0" borderId="1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5" borderId="0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5" xfId="0" applyFont="1" applyFill="1" applyBorder="1"/>
    <xf numFmtId="0" fontId="8" fillId="5" borderId="0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3" fillId="0" borderId="9" xfId="0" applyFont="1" applyFill="1" applyBorder="1"/>
    <xf numFmtId="0" fontId="3" fillId="5" borderId="0" xfId="0" applyFont="1" applyFill="1"/>
    <xf numFmtId="0" fontId="14" fillId="5" borderId="0" xfId="0" applyFont="1" applyFill="1" applyBorder="1" applyAlignment="1"/>
    <xf numFmtId="0" fontId="3" fillId="5" borderId="0" xfId="0" applyFont="1" applyFill="1" applyBorder="1" applyAlignment="1"/>
    <xf numFmtId="0" fontId="3" fillId="5" borderId="0" xfId="0" applyFont="1" applyFill="1" applyBorder="1" applyAlignment="1">
      <alignment vertical="center"/>
    </xf>
    <xf numFmtId="0" fontId="7" fillId="5" borderId="13" xfId="0" applyFont="1" applyFill="1" applyBorder="1" applyAlignment="1"/>
    <xf numFmtId="0" fontId="3" fillId="5" borderId="13" xfId="0" applyFont="1" applyFill="1" applyBorder="1" applyAlignment="1"/>
    <xf numFmtId="0" fontId="3" fillId="4" borderId="29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3" fillId="4" borderId="32" xfId="0" applyFont="1" applyFill="1" applyBorder="1"/>
    <xf numFmtId="0" fontId="3" fillId="4" borderId="3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0" fontId="3" fillId="4" borderId="33" xfId="0" applyFont="1" applyFill="1" applyBorder="1"/>
    <xf numFmtId="0" fontId="5" fillId="4" borderId="33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0" fontId="3" fillId="0" borderId="6" xfId="0" applyFont="1" applyFill="1" applyBorder="1" applyAlignment="1"/>
    <xf numFmtId="0" fontId="3" fillId="0" borderId="5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4" borderId="15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1" fillId="0" borderId="0" xfId="0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0" fontId="15" fillId="0" borderId="5" xfId="0" applyFont="1" applyFill="1" applyBorder="1"/>
    <xf numFmtId="0" fontId="14" fillId="0" borderId="5" xfId="0" applyFont="1" applyFill="1" applyBorder="1" applyAlignment="1">
      <alignment vertical="center"/>
    </xf>
    <xf numFmtId="0" fontId="16" fillId="5" borderId="0" xfId="0" applyFont="1" applyFill="1" applyBorder="1" applyAlignment="1">
      <alignment wrapText="1"/>
    </xf>
    <xf numFmtId="0" fontId="11" fillId="5" borderId="0" xfId="0" applyFont="1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20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wrapText="1"/>
    </xf>
    <xf numFmtId="49" fontId="11" fillId="0" borderId="6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/>
    <xf numFmtId="49" fontId="3" fillId="0" borderId="9" xfId="0" applyNumberFormat="1" applyFont="1" applyFill="1" applyBorder="1" applyAlignment="1"/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0" fontId="4" fillId="0" borderId="2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/>
    </xf>
    <xf numFmtId="49" fontId="7" fillId="0" borderId="28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1" fillId="0" borderId="27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3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16" fillId="0" borderId="22" xfId="0" applyFont="1" applyFill="1" applyBorder="1" applyAlignment="1">
      <alignment horizontal="center" wrapText="1"/>
    </xf>
    <xf numFmtId="0" fontId="16" fillId="0" borderId="23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6" fillId="0" borderId="25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49" fontId="6" fillId="0" borderId="27" xfId="0" applyNumberFormat="1" applyFont="1" applyFill="1" applyBorder="1" applyAlignment="1">
      <alignment horizontal="center" vertical="center" wrapText="1"/>
    </xf>
    <xf numFmtId="49" fontId="6" fillId="0" borderId="28" xfId="0" applyNumberFormat="1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 wrapText="1"/>
    </xf>
    <xf numFmtId="0" fontId="16" fillId="0" borderId="13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/>
    </xf>
    <xf numFmtId="0" fontId="3" fillId="0" borderId="39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18" fillId="0" borderId="2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78233</xdr:colOff>
      <xdr:row>0</xdr:row>
      <xdr:rowOff>0</xdr:rowOff>
    </xdr:from>
    <xdr:ext cx="3773181" cy="935935"/>
    <xdr:sp macro="" textlink="">
      <xdr:nvSpPr>
        <xdr:cNvPr id="2" name="Rectangle 1"/>
        <xdr:cNvSpPr/>
      </xdr:nvSpPr>
      <xdr:spPr>
        <a:xfrm>
          <a:off x="1453146" y="0"/>
          <a:ext cx="3773181" cy="93593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fr-FR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Traumedfan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138638</xdr:colOff>
      <xdr:row>0</xdr:row>
      <xdr:rowOff>0</xdr:rowOff>
    </xdr:from>
    <xdr:ext cx="4129079" cy="937629"/>
    <xdr:sp macro="" textlink="">
      <xdr:nvSpPr>
        <xdr:cNvPr id="3" name="Rectangle 2"/>
        <xdr:cNvSpPr/>
      </xdr:nvSpPr>
      <xdr:spPr>
        <a:xfrm>
          <a:off x="1149116" y="0"/>
          <a:ext cx="412907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Traumédiéval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62"/>
  <sheetViews>
    <sheetView tabSelected="1" workbookViewId="0">
      <selection activeCell="B61" sqref="B61"/>
    </sheetView>
  </sheetViews>
  <sheetFormatPr baseColWidth="10" defaultRowHeight="15"/>
  <cols>
    <col min="2" max="2" width="39.140625" customWidth="1"/>
    <col min="3" max="3" width="5.140625" customWidth="1"/>
    <col min="4" max="4" width="3.140625" hidden="1" customWidth="1"/>
    <col min="5" max="5" width="5.42578125" hidden="1" customWidth="1"/>
    <col min="6" max="6" width="7.28515625" bestFit="1" customWidth="1"/>
    <col min="7" max="8" width="7.28515625" hidden="1" customWidth="1"/>
    <col min="9" max="9" width="41.140625" bestFit="1" customWidth="1"/>
    <col min="10" max="10" width="6" bestFit="1" customWidth="1"/>
    <col min="11" max="11" width="5.140625" customWidth="1"/>
    <col min="12" max="12" width="5.7109375" hidden="1" customWidth="1"/>
    <col min="13" max="13" width="3.140625" hidden="1" customWidth="1"/>
    <col min="14" max="14" width="5.42578125" hidden="1" customWidth="1"/>
    <col min="15" max="15" width="7.28515625" bestFit="1" customWidth="1"/>
    <col min="16" max="17" width="7.28515625" hidden="1" customWidth="1"/>
    <col min="18" max="18" width="38.28515625" customWidth="1"/>
    <col min="19" max="19" width="6" bestFit="1" customWidth="1"/>
    <col min="20" max="20" width="5.7109375" hidden="1" customWidth="1"/>
    <col min="21" max="21" width="3.140625" hidden="1" customWidth="1"/>
    <col min="22" max="22" width="5.42578125" hidden="1" customWidth="1"/>
    <col min="23" max="23" width="7.28515625" bestFit="1" customWidth="1"/>
    <col min="24" max="24" width="6.5703125" hidden="1" customWidth="1"/>
    <col min="25" max="25" width="6.140625" hidden="1" customWidth="1"/>
    <col min="26" max="26" width="16.28515625" bestFit="1" customWidth="1"/>
  </cols>
  <sheetData>
    <row r="1" spans="2:27">
      <c r="B1" s="13" t="s">
        <v>95</v>
      </c>
      <c r="R1" s="14" t="s">
        <v>209</v>
      </c>
      <c r="S1" t="s">
        <v>212</v>
      </c>
    </row>
    <row r="2" spans="2:27">
      <c r="B2" s="7" t="s">
        <v>278</v>
      </c>
      <c r="I2" s="100" t="s">
        <v>274</v>
      </c>
      <c r="R2" t="s">
        <v>275</v>
      </c>
    </row>
    <row r="3" spans="2:27">
      <c r="B3" s="2" t="s">
        <v>210</v>
      </c>
      <c r="C3" s="2"/>
      <c r="D3" s="2"/>
      <c r="E3" s="2"/>
      <c r="F3" s="2"/>
      <c r="G3" s="2"/>
      <c r="H3" s="2"/>
      <c r="I3" s="2"/>
      <c r="R3" t="s">
        <v>207</v>
      </c>
    </row>
    <row r="4" spans="2:27">
      <c r="B4" s="3" t="s">
        <v>273</v>
      </c>
      <c r="C4" s="3"/>
      <c r="D4" s="3"/>
      <c r="E4" s="3"/>
      <c r="F4" s="3"/>
      <c r="G4" s="3"/>
      <c r="H4" s="3"/>
      <c r="I4" s="3"/>
      <c r="R4" t="s">
        <v>277</v>
      </c>
    </row>
    <row r="5" spans="2:27">
      <c r="B5" s="8" t="s">
        <v>53</v>
      </c>
      <c r="D5" s="98"/>
      <c r="E5" s="98"/>
      <c r="R5" t="s">
        <v>208</v>
      </c>
    </row>
    <row r="6" spans="2:27">
      <c r="F6" s="99"/>
      <c r="G6" s="98"/>
      <c r="H6" s="98"/>
      <c r="R6" t="s">
        <v>276</v>
      </c>
    </row>
    <row r="7" spans="2:27">
      <c r="Z7" t="s">
        <v>285</v>
      </c>
    </row>
    <row r="8" spans="2:27">
      <c r="B8" s="4" t="s">
        <v>0</v>
      </c>
      <c r="C8" s="10"/>
      <c r="I8" s="4" t="s">
        <v>50</v>
      </c>
      <c r="J8" s="10"/>
      <c r="R8" s="4" t="s">
        <v>125</v>
      </c>
      <c r="S8" s="10"/>
      <c r="Z8" s="4" t="s">
        <v>282</v>
      </c>
      <c r="AA8" s="5"/>
    </row>
    <row r="9" spans="2:27">
      <c r="B9" s="4" t="s">
        <v>1</v>
      </c>
      <c r="C9" s="10"/>
      <c r="I9" s="4" t="s">
        <v>49</v>
      </c>
      <c r="J9" s="10"/>
      <c r="R9" s="4" t="s">
        <v>45</v>
      </c>
      <c r="S9" s="11">
        <f>ROUND((J12+J9)/2,0)</f>
        <v>0</v>
      </c>
      <c r="Z9" s="4" t="s">
        <v>283</v>
      </c>
      <c r="AA9" s="5"/>
    </row>
    <row r="10" spans="2:27">
      <c r="B10" s="4" t="s">
        <v>2</v>
      </c>
      <c r="C10" s="10"/>
      <c r="I10" s="4" t="s">
        <v>3</v>
      </c>
      <c r="J10" s="10"/>
      <c r="R10" s="4" t="s">
        <v>46</v>
      </c>
      <c r="S10" s="12"/>
      <c r="Z10" s="4" t="s">
        <v>284</v>
      </c>
      <c r="AA10" s="5"/>
    </row>
    <row r="11" spans="2:27">
      <c r="B11" s="4" t="s">
        <v>4</v>
      </c>
      <c r="C11" s="10"/>
      <c r="I11" s="4" t="s">
        <v>47</v>
      </c>
      <c r="J11" s="10"/>
      <c r="R11" s="4" t="s">
        <v>51</v>
      </c>
      <c r="S11" s="12"/>
    </row>
    <row r="12" spans="2:27">
      <c r="B12" s="4" t="s">
        <v>5</v>
      </c>
      <c r="C12" s="10"/>
      <c r="I12" s="4" t="s">
        <v>48</v>
      </c>
      <c r="J12" s="10"/>
      <c r="R12" s="4" t="s">
        <v>6</v>
      </c>
      <c r="S12" s="12"/>
    </row>
    <row r="14" spans="2:27">
      <c r="B14" t="s">
        <v>211</v>
      </c>
      <c r="C14" s="2">
        <v>20</v>
      </c>
      <c r="F14" s="4">
        <f>(C14-20)*10</f>
        <v>0</v>
      </c>
    </row>
    <row r="15" spans="2:27">
      <c r="B15" t="s">
        <v>43</v>
      </c>
      <c r="F15" s="4">
        <f>140+F14</f>
        <v>140</v>
      </c>
    </row>
    <row r="16" spans="2:27">
      <c r="B16" t="s">
        <v>94</v>
      </c>
      <c r="F16" s="4">
        <f>G47+H47+G59+H59+P47+Q47+P62+Q62+X62+Y62</f>
        <v>0</v>
      </c>
    </row>
    <row r="17" spans="2:25">
      <c r="B17" t="s">
        <v>44</v>
      </c>
      <c r="F17" s="4">
        <f>F15-F16</f>
        <v>140</v>
      </c>
    </row>
    <row r="18" spans="2:25" ht="45">
      <c r="B18" s="111" t="s">
        <v>321</v>
      </c>
      <c r="I18" s="1" t="s">
        <v>57</v>
      </c>
      <c r="R18" s="1" t="s">
        <v>57</v>
      </c>
      <c r="S18" s="1"/>
    </row>
    <row r="19" spans="2:25">
      <c r="B19" t="s">
        <v>7</v>
      </c>
      <c r="C19" t="s">
        <v>52</v>
      </c>
      <c r="D19" t="s">
        <v>33</v>
      </c>
      <c r="E19" t="s">
        <v>34</v>
      </c>
      <c r="F19" t="s">
        <v>36</v>
      </c>
      <c r="G19" t="s">
        <v>54</v>
      </c>
      <c r="H19" t="s">
        <v>55</v>
      </c>
      <c r="I19" t="s">
        <v>10</v>
      </c>
      <c r="J19" t="s">
        <v>56</v>
      </c>
      <c r="K19" t="s">
        <v>52</v>
      </c>
      <c r="L19" t="s">
        <v>35</v>
      </c>
      <c r="M19" t="s">
        <v>33</v>
      </c>
      <c r="N19" t="s">
        <v>34</v>
      </c>
      <c r="O19" t="s">
        <v>36</v>
      </c>
      <c r="P19" t="s">
        <v>54</v>
      </c>
      <c r="Q19" t="s">
        <v>55</v>
      </c>
      <c r="R19" t="s">
        <v>37</v>
      </c>
      <c r="S19" t="s">
        <v>56</v>
      </c>
      <c r="T19" t="s">
        <v>35</v>
      </c>
      <c r="U19" t="s">
        <v>33</v>
      </c>
      <c r="V19" t="s">
        <v>34</v>
      </c>
      <c r="W19" t="s">
        <v>36</v>
      </c>
      <c r="X19" t="s">
        <v>54</v>
      </c>
      <c r="Y19" t="s">
        <v>55</v>
      </c>
    </row>
    <row r="20" spans="2:25">
      <c r="B20" s="4" t="s">
        <v>132</v>
      </c>
      <c r="C20" s="4">
        <f>ROUND((J$8+J$11)/5,0)</f>
        <v>0</v>
      </c>
      <c r="D20" s="4">
        <v>1</v>
      </c>
      <c r="E20" s="4">
        <v>19</v>
      </c>
      <c r="F20" s="5"/>
      <c r="G20">
        <f>IF(F20=0,0,(F20-C20)*D20)</f>
        <v>0</v>
      </c>
      <c r="H20">
        <f>IF(F20&gt;E20,(F20-E20)*D20,0)</f>
        <v>0</v>
      </c>
      <c r="I20" s="4" t="s">
        <v>137</v>
      </c>
      <c r="J20" s="5"/>
      <c r="K20" s="4">
        <f>ROUND((J$11+$C$9)/5,0)</f>
        <v>0</v>
      </c>
      <c r="L20" s="4">
        <v>4</v>
      </c>
      <c r="M20" s="4">
        <v>1</v>
      </c>
      <c r="N20" s="4">
        <v>18</v>
      </c>
      <c r="O20" s="5"/>
      <c r="P20">
        <f>IF(J20=1,L20+(O20-K20)*M20,0)</f>
        <v>0</v>
      </c>
      <c r="Q20">
        <f>IF(O20&gt;N20,(O20-N20)*M20,0)</f>
        <v>0</v>
      </c>
      <c r="R20" s="4" t="s">
        <v>143</v>
      </c>
      <c r="S20" s="5"/>
      <c r="T20" s="4"/>
      <c r="U20" s="4">
        <v>1</v>
      </c>
      <c r="V20" s="4">
        <v>18</v>
      </c>
      <c r="W20" s="5"/>
      <c r="X20">
        <f t="shared" ref="X20:X26" si="0">IF(S20=1,T20*S20+W20*U20,0)</f>
        <v>0</v>
      </c>
      <c r="Y20">
        <f t="shared" ref="Y20:Y26" si="1">IF(W20&gt;V20,(W20-V20)*U20,0)</f>
        <v>0</v>
      </c>
    </row>
    <row r="21" spans="2:25">
      <c r="B21" s="4" t="s">
        <v>290</v>
      </c>
      <c r="C21" s="4">
        <f>ROUND((J$8+S$12*2)/5,0)</f>
        <v>0</v>
      </c>
      <c r="D21" s="4">
        <v>1</v>
      </c>
      <c r="E21" s="4">
        <v>18</v>
      </c>
      <c r="F21" s="5"/>
      <c r="G21">
        <f>IF(F21=0,0,(F21-C21)*D21)</f>
        <v>0</v>
      </c>
      <c r="H21">
        <f>IF(F21&gt;E21,(F21-E21)*D21,0)</f>
        <v>0</v>
      </c>
      <c r="I21" s="4" t="s">
        <v>138</v>
      </c>
      <c r="J21" s="5"/>
      <c r="K21" s="4">
        <f>ROUND((J$11+S$8)/5,0)</f>
        <v>0</v>
      </c>
      <c r="L21" s="4">
        <v>2</v>
      </c>
      <c r="M21" s="4">
        <v>1</v>
      </c>
      <c r="N21" s="4">
        <v>19</v>
      </c>
      <c r="O21" s="5"/>
      <c r="P21">
        <f>IF(J21=1,L21+(O21-K21)*M21,0)</f>
        <v>0</v>
      </c>
      <c r="Q21">
        <f>IF(O21&gt;N21,(O21-N21)*M21,0)</f>
        <v>0</v>
      </c>
      <c r="R21" s="4" t="s">
        <v>144</v>
      </c>
      <c r="S21" s="5"/>
      <c r="T21" s="4">
        <v>8</v>
      </c>
      <c r="U21" s="4">
        <v>2</v>
      </c>
      <c r="V21" s="4">
        <v>18</v>
      </c>
      <c r="W21" s="5"/>
      <c r="X21">
        <f t="shared" si="0"/>
        <v>0</v>
      </c>
      <c r="Y21">
        <f t="shared" si="1"/>
        <v>0</v>
      </c>
    </row>
    <row r="22" spans="2:25">
      <c r="B22" s="4" t="s">
        <v>9</v>
      </c>
      <c r="C22" s="4">
        <f>ROUND((J$9+J$11+J$12)/5,0)</f>
        <v>0</v>
      </c>
      <c r="D22" s="4">
        <v>1</v>
      </c>
      <c r="E22" s="4">
        <v>18</v>
      </c>
      <c r="F22" s="5"/>
      <c r="G22">
        <f>IF(F22=0,0,(F22-C22)*D22)</f>
        <v>0</v>
      </c>
      <c r="H22">
        <f>IF(F22&gt;E22,(F22-E22)*D22,0)</f>
        <v>0</v>
      </c>
      <c r="I22" s="4" t="s">
        <v>141</v>
      </c>
      <c r="J22" s="5"/>
      <c r="K22" s="4">
        <f>ROUND((J$11+S$8)/5,0)</f>
        <v>0</v>
      </c>
      <c r="L22" s="4">
        <v>2</v>
      </c>
      <c r="M22" s="4">
        <v>1</v>
      </c>
      <c r="N22" s="4">
        <v>19</v>
      </c>
      <c r="O22" s="5"/>
      <c r="P22">
        <f>IF(J22=1,L22+(O22-K22)*M22,0)</f>
        <v>0</v>
      </c>
      <c r="Q22">
        <f>IF(O22&gt;N22,(O22-N22)*M22,0)</f>
        <v>0</v>
      </c>
      <c r="R22" s="4" t="s">
        <v>38</v>
      </c>
      <c r="S22" s="5"/>
      <c r="T22" s="4"/>
      <c r="U22" s="4">
        <v>1</v>
      </c>
      <c r="V22" s="4">
        <v>18</v>
      </c>
      <c r="W22" s="5"/>
      <c r="X22">
        <f t="shared" si="0"/>
        <v>0</v>
      </c>
      <c r="Y22">
        <f t="shared" si="1"/>
        <v>0</v>
      </c>
    </row>
    <row r="23" spans="2:25">
      <c r="B23" s="4" t="s">
        <v>131</v>
      </c>
      <c r="C23" s="4">
        <f>ROUND((J$9+J$11)/5,0)</f>
        <v>0</v>
      </c>
      <c r="D23" s="4">
        <v>1</v>
      </c>
      <c r="E23" s="4">
        <v>18</v>
      </c>
      <c r="F23" s="5"/>
      <c r="G23">
        <f>IF(F23=0,0,(F23-C23)*D23)</f>
        <v>0</v>
      </c>
      <c r="H23">
        <f>IF(F23&gt;E23,(F23-E23)*D23,0)</f>
        <v>0</v>
      </c>
      <c r="I23" s="4" t="s">
        <v>139</v>
      </c>
      <c r="J23" s="5"/>
      <c r="K23" s="4">
        <f>ROUND((J$11+$C$9)/5,0)</f>
        <v>0</v>
      </c>
      <c r="L23" s="4">
        <v>1</v>
      </c>
      <c r="M23" s="4">
        <v>1</v>
      </c>
      <c r="N23" s="4">
        <v>19</v>
      </c>
      <c r="O23" s="5"/>
      <c r="P23">
        <f>IF(J23=1,L23+(O23-K23)*M23,0)</f>
        <v>0</v>
      </c>
      <c r="Q23">
        <f>IF(O23&gt;N23,(O23-N23)*M23,0)</f>
        <v>0</v>
      </c>
      <c r="R23" s="4" t="s">
        <v>146</v>
      </c>
      <c r="S23" s="5"/>
      <c r="T23" s="4"/>
      <c r="U23" s="4">
        <v>1</v>
      </c>
      <c r="V23" s="4">
        <v>18</v>
      </c>
      <c r="W23" s="5"/>
      <c r="X23">
        <f t="shared" si="0"/>
        <v>0</v>
      </c>
      <c r="Y23">
        <f t="shared" si="1"/>
        <v>0</v>
      </c>
    </row>
    <row r="24" spans="2:25">
      <c r="B24" s="4" t="s">
        <v>20</v>
      </c>
      <c r="C24" s="4">
        <f>ROUND((C$8*2+C$11)/5,0)</f>
        <v>0</v>
      </c>
      <c r="D24" s="4">
        <v>1</v>
      </c>
      <c r="E24" s="4">
        <v>19</v>
      </c>
      <c r="F24" s="5"/>
      <c r="G24">
        <f t="shared" ref="G24:G25" si="2">IF(F24=0,0,(F24-C24)*D24)</f>
        <v>0</v>
      </c>
      <c r="H24">
        <f t="shared" ref="H24:H25" si="3">IF(F24&gt;E24,(F24-E24)*D24,0)</f>
        <v>0</v>
      </c>
      <c r="I24" s="4" t="s">
        <v>302</v>
      </c>
      <c r="J24" s="5"/>
      <c r="K24" s="4">
        <f>ROUND((C$10*2+C$8)/5,0)</f>
        <v>0</v>
      </c>
      <c r="L24" s="4">
        <v>2</v>
      </c>
      <c r="M24" s="4">
        <v>2</v>
      </c>
      <c r="N24" s="4">
        <v>19</v>
      </c>
      <c r="O24" s="5"/>
      <c r="P24">
        <f t="shared" ref="P24" si="4">IF(J24=1,L24+(O24-K24)*M24,0)</f>
        <v>0</v>
      </c>
      <c r="Q24">
        <f t="shared" ref="Q24" si="5">IF(O24&gt;N24,(O24-N24)*M24,0)</f>
        <v>0</v>
      </c>
      <c r="R24" s="4" t="s">
        <v>147</v>
      </c>
      <c r="S24" s="5"/>
      <c r="T24" s="4">
        <v>2</v>
      </c>
      <c r="U24" s="4">
        <v>1</v>
      </c>
      <c r="V24" s="4">
        <v>18</v>
      </c>
      <c r="W24" s="5"/>
      <c r="X24">
        <f t="shared" si="0"/>
        <v>0</v>
      </c>
      <c r="Y24">
        <f t="shared" si="1"/>
        <v>0</v>
      </c>
    </row>
    <row r="25" spans="2:25">
      <c r="B25" s="4" t="s">
        <v>21</v>
      </c>
      <c r="C25" s="4">
        <f>ROUND((C$11*2+C$8)/5,0)</f>
        <v>0</v>
      </c>
      <c r="D25" s="4">
        <v>1</v>
      </c>
      <c r="E25" s="4">
        <v>19</v>
      </c>
      <c r="F25" s="5"/>
      <c r="G25">
        <f t="shared" si="2"/>
        <v>0</v>
      </c>
      <c r="H25">
        <f t="shared" si="3"/>
        <v>0</v>
      </c>
      <c r="I25" s="4" t="s">
        <v>11</v>
      </c>
      <c r="J25" s="5"/>
      <c r="K25" s="4">
        <f>ROUND(C$9/3,0)</f>
        <v>0</v>
      </c>
      <c r="L25" s="4">
        <v>2</v>
      </c>
      <c r="M25" s="4">
        <v>1</v>
      </c>
      <c r="N25" s="4">
        <v>19</v>
      </c>
      <c r="O25" s="5"/>
      <c r="P25">
        <f t="shared" ref="P25:P28" si="6">IF(J25=1,L25+(O25-K25)*M25,0)</f>
        <v>0</v>
      </c>
      <c r="Q25">
        <f t="shared" ref="Q25:Q28" si="7">IF(O25&gt;N25,(O25-N25)*M25,0)</f>
        <v>0</v>
      </c>
      <c r="R25" s="4" t="s">
        <v>148</v>
      </c>
      <c r="S25" s="5"/>
      <c r="T25" s="4"/>
      <c r="U25" s="4">
        <v>1</v>
      </c>
      <c r="V25" s="4">
        <v>18</v>
      </c>
      <c r="W25" s="5"/>
      <c r="X25">
        <f t="shared" si="0"/>
        <v>0</v>
      </c>
      <c r="Y25">
        <f t="shared" si="1"/>
        <v>0</v>
      </c>
    </row>
    <row r="26" spans="2:25">
      <c r="B26" s="4" t="s">
        <v>295</v>
      </c>
      <c r="C26" s="4">
        <f>ROUND((C$10+J$8+S$12)/5,0)</f>
        <v>0</v>
      </c>
      <c r="D26" s="4">
        <v>1</v>
      </c>
      <c r="E26" s="4">
        <v>18</v>
      </c>
      <c r="F26" s="5"/>
      <c r="G26">
        <f>IF(F26=0,0,(F26-C26)*D26)</f>
        <v>0</v>
      </c>
      <c r="H26">
        <f>IF(F26&gt;E26,(F26-E26)*D26,0)</f>
        <v>0</v>
      </c>
      <c r="I26" s="4" t="s">
        <v>317</v>
      </c>
      <c r="J26" s="5"/>
      <c r="K26" s="4">
        <f>ROUND((J$11+J$9+J$12)/5,0)</f>
        <v>0</v>
      </c>
      <c r="L26" s="4">
        <v>2</v>
      </c>
      <c r="M26" s="4">
        <v>1</v>
      </c>
      <c r="N26" s="4">
        <v>19</v>
      </c>
      <c r="O26" s="5"/>
      <c r="P26">
        <f t="shared" si="6"/>
        <v>0</v>
      </c>
      <c r="Q26">
        <f t="shared" si="7"/>
        <v>0</v>
      </c>
      <c r="R26" s="4" t="s">
        <v>149</v>
      </c>
      <c r="S26" s="5"/>
      <c r="T26" s="4">
        <v>2</v>
      </c>
      <c r="U26" s="4">
        <v>1</v>
      </c>
      <c r="V26" s="4">
        <v>18</v>
      </c>
      <c r="W26" s="5"/>
      <c r="X26">
        <f t="shared" si="0"/>
        <v>0</v>
      </c>
      <c r="Y26">
        <f t="shared" si="1"/>
        <v>0</v>
      </c>
    </row>
    <row r="27" spans="2:25">
      <c r="B27" s="4" t="s">
        <v>8</v>
      </c>
      <c r="C27" s="4">
        <f>ROUND((C$10+J$12)/5,0)</f>
        <v>0</v>
      </c>
      <c r="D27" s="4">
        <v>2</v>
      </c>
      <c r="E27" s="4">
        <v>18</v>
      </c>
      <c r="F27" s="5"/>
      <c r="G27">
        <f>IF(F27=0,0,(F27-C27)*D27)</f>
        <v>0</v>
      </c>
      <c r="H27">
        <f>IF(F27&gt;E27,(F27-E27)*D27,0)</f>
        <v>0</v>
      </c>
      <c r="I27" s="4" t="s">
        <v>12</v>
      </c>
      <c r="J27" s="5"/>
      <c r="K27" s="4">
        <f>ROUND((C$10+J$9)/5,0)</f>
        <v>0</v>
      </c>
      <c r="L27" s="4">
        <v>1</v>
      </c>
      <c r="M27" s="4">
        <v>1</v>
      </c>
      <c r="N27" s="4">
        <v>19</v>
      </c>
      <c r="O27" s="5"/>
      <c r="P27">
        <f t="shared" si="6"/>
        <v>0</v>
      </c>
      <c r="Q27">
        <f t="shared" si="7"/>
        <v>0</v>
      </c>
      <c r="R27" s="4" t="s">
        <v>39</v>
      </c>
      <c r="S27" s="5"/>
      <c r="T27" s="4"/>
      <c r="U27" s="4">
        <v>1</v>
      </c>
      <c r="V27" s="4">
        <v>18</v>
      </c>
      <c r="W27" s="5"/>
      <c r="X27">
        <f t="shared" ref="X27:X31" si="8">IF(S27=1,T27*S27+W27*U27,0)</f>
        <v>0</v>
      </c>
      <c r="Y27">
        <f t="shared" ref="Y27:Y31" si="9">IF(W27&gt;V27,(W27-V27)*U27,0)</f>
        <v>0</v>
      </c>
    </row>
    <row r="28" spans="2:25">
      <c r="B28" s="4" t="s">
        <v>133</v>
      </c>
      <c r="C28" s="4">
        <f>ROUND(($S$8)/5,0)</f>
        <v>0</v>
      </c>
      <c r="D28" s="4">
        <v>1</v>
      </c>
      <c r="E28" s="4">
        <v>19</v>
      </c>
      <c r="F28" s="5"/>
      <c r="G28">
        <f t="shared" ref="G28:G42" si="10">IF(F28=0,0,(F28-C28)*D28)</f>
        <v>0</v>
      </c>
      <c r="H28">
        <f t="shared" ref="H28:H42" si="11">IF(F28&gt;E28,(F28-E28)*D28,0)</f>
        <v>0</v>
      </c>
      <c r="I28" s="4" t="s">
        <v>319</v>
      </c>
      <c r="J28" s="5"/>
      <c r="K28" s="4">
        <f>ROUND((C$9+J$9+J$12)/5,0)</f>
        <v>0</v>
      </c>
      <c r="L28" s="4">
        <v>2</v>
      </c>
      <c r="M28" s="4">
        <v>1</v>
      </c>
      <c r="N28" s="4">
        <v>18</v>
      </c>
      <c r="O28" s="5"/>
      <c r="P28">
        <f t="shared" si="6"/>
        <v>0</v>
      </c>
      <c r="Q28">
        <f t="shared" si="7"/>
        <v>0</v>
      </c>
      <c r="R28" s="4" t="s">
        <v>39</v>
      </c>
      <c r="S28" s="5"/>
      <c r="T28" s="4"/>
      <c r="U28" s="4">
        <v>1</v>
      </c>
      <c r="V28" s="4">
        <v>18</v>
      </c>
      <c r="W28" s="5"/>
      <c r="X28">
        <f t="shared" si="8"/>
        <v>0</v>
      </c>
      <c r="Y28">
        <f t="shared" si="9"/>
        <v>0</v>
      </c>
    </row>
    <row r="29" spans="2:25">
      <c r="B29" s="4" t="s">
        <v>22</v>
      </c>
      <c r="C29" s="4">
        <f>ROUND(($C$8+$C$10+$J$9)/5,0)</f>
        <v>0</v>
      </c>
      <c r="D29" s="4">
        <v>1</v>
      </c>
      <c r="E29" s="4">
        <v>19</v>
      </c>
      <c r="F29" s="5"/>
      <c r="G29">
        <f t="shared" si="10"/>
        <v>0</v>
      </c>
      <c r="H29">
        <f t="shared" si="11"/>
        <v>0</v>
      </c>
      <c r="I29" s="4" t="s">
        <v>13</v>
      </c>
      <c r="J29" s="5"/>
      <c r="K29" s="4">
        <f>ROUND((J$11+J$12)/5,0)</f>
        <v>0</v>
      </c>
      <c r="L29" s="4">
        <v>3</v>
      </c>
      <c r="M29" s="4">
        <v>1</v>
      </c>
      <c r="N29" s="4">
        <v>19</v>
      </c>
      <c r="O29" s="5"/>
      <c r="P29">
        <f t="shared" ref="P29:P30" si="12">IF(J29=1,L29+(O29-K29)*M29,0)</f>
        <v>0</v>
      </c>
      <c r="Q29">
        <f t="shared" ref="Q29:Q42" si="13">IF(O29&gt;N29,(O29-N29)*M29,0)</f>
        <v>0</v>
      </c>
      <c r="R29" s="4" t="s">
        <v>39</v>
      </c>
      <c r="S29" s="5"/>
      <c r="T29" s="4"/>
      <c r="U29" s="4">
        <v>1</v>
      </c>
      <c r="V29" s="4">
        <v>18</v>
      </c>
      <c r="W29" s="5"/>
      <c r="X29">
        <f t="shared" si="8"/>
        <v>0</v>
      </c>
      <c r="Y29">
        <f t="shared" si="9"/>
        <v>0</v>
      </c>
    </row>
    <row r="30" spans="2:25">
      <c r="B30" s="4" t="s">
        <v>23</v>
      </c>
      <c r="C30" s="4">
        <f>ROUND(($C$8+$C$9+$J$12)/5,0)</f>
        <v>0</v>
      </c>
      <c r="D30" s="4">
        <v>2</v>
      </c>
      <c r="E30" s="4">
        <v>18</v>
      </c>
      <c r="F30" s="5"/>
      <c r="G30">
        <f t="shared" si="10"/>
        <v>0</v>
      </c>
      <c r="H30">
        <f t="shared" si="11"/>
        <v>0</v>
      </c>
      <c r="I30" s="4" t="s">
        <v>298</v>
      </c>
      <c r="J30" s="5"/>
      <c r="K30" s="4">
        <f>ROUND(C$9/3,0)</f>
        <v>0</v>
      </c>
      <c r="L30" s="4">
        <v>2</v>
      </c>
      <c r="M30" s="4">
        <v>1</v>
      </c>
      <c r="N30" s="4">
        <v>19</v>
      </c>
      <c r="O30" s="5"/>
      <c r="P30">
        <f t="shared" si="12"/>
        <v>0</v>
      </c>
      <c r="Q30">
        <f t="shared" si="13"/>
        <v>0</v>
      </c>
      <c r="R30" s="4" t="s">
        <v>39</v>
      </c>
      <c r="S30" s="5"/>
      <c r="T30" s="4"/>
      <c r="U30" s="4">
        <v>1</v>
      </c>
      <c r="V30" s="4">
        <v>18</v>
      </c>
      <c r="W30" s="5"/>
      <c r="X30">
        <f t="shared" si="8"/>
        <v>0</v>
      </c>
      <c r="Y30">
        <f t="shared" si="9"/>
        <v>0</v>
      </c>
    </row>
    <row r="31" spans="2:25">
      <c r="B31" s="4" t="s">
        <v>135</v>
      </c>
      <c r="C31" s="4">
        <f>$S$8</f>
        <v>0</v>
      </c>
      <c r="D31" s="4">
        <v>1</v>
      </c>
      <c r="E31" s="4">
        <v>19</v>
      </c>
      <c r="F31" s="5"/>
      <c r="G31">
        <f t="shared" si="10"/>
        <v>0</v>
      </c>
      <c r="H31">
        <f t="shared" si="11"/>
        <v>0</v>
      </c>
      <c r="I31" s="4" t="s">
        <v>16</v>
      </c>
      <c r="J31" s="5"/>
      <c r="K31" s="4">
        <f>ROUND((J$8+J$9+J$11+J$12)/10,0)</f>
        <v>0</v>
      </c>
      <c r="L31" s="4">
        <v>4</v>
      </c>
      <c r="M31" s="4">
        <v>1</v>
      </c>
      <c r="N31" s="4">
        <v>19</v>
      </c>
      <c r="O31" s="5"/>
      <c r="P31">
        <f t="shared" ref="P31" si="14">IF(J31=1,L31+(O31-K31)*M31,0)</f>
        <v>0</v>
      </c>
      <c r="Q31">
        <f t="shared" ref="Q31" si="15">IF(O31&gt;N31,(O31-N31)*M31,0)</f>
        <v>0</v>
      </c>
      <c r="R31" s="4" t="s">
        <v>150</v>
      </c>
      <c r="S31" s="5"/>
      <c r="T31" s="4"/>
      <c r="U31" s="4">
        <v>1</v>
      </c>
      <c r="V31" s="4">
        <v>19</v>
      </c>
      <c r="W31" s="5"/>
      <c r="X31">
        <f t="shared" si="8"/>
        <v>0</v>
      </c>
      <c r="Y31">
        <f t="shared" si="9"/>
        <v>0</v>
      </c>
    </row>
    <row r="32" spans="2:25">
      <c r="B32" s="4" t="s">
        <v>134</v>
      </c>
      <c r="C32" s="4">
        <f>ROUND(($S$8)/5,0)</f>
        <v>0</v>
      </c>
      <c r="D32" s="4">
        <v>1</v>
      </c>
      <c r="E32" s="4">
        <v>19</v>
      </c>
      <c r="F32" s="5"/>
      <c r="G32">
        <f t="shared" si="10"/>
        <v>0</v>
      </c>
      <c r="H32">
        <f t="shared" si="11"/>
        <v>0</v>
      </c>
      <c r="I32" s="4" t="s">
        <v>17</v>
      </c>
      <c r="J32" s="5"/>
      <c r="K32" s="4">
        <f>ROUND((J$8+J$9)/5,0)</f>
        <v>0</v>
      </c>
      <c r="L32" s="4">
        <v>2</v>
      </c>
      <c r="M32" s="4">
        <v>1</v>
      </c>
      <c r="N32" s="4">
        <v>19</v>
      </c>
      <c r="O32" s="5"/>
      <c r="P32">
        <f t="shared" ref="P32:P42" si="16">IF(J32=1,L32+(O32-K32)*M32,0)</f>
        <v>0</v>
      </c>
      <c r="Q32">
        <f t="shared" si="13"/>
        <v>0</v>
      </c>
      <c r="R32" s="4" t="s">
        <v>40</v>
      </c>
      <c r="S32" s="5"/>
      <c r="T32" s="4"/>
      <c r="U32" s="4">
        <v>1</v>
      </c>
      <c r="V32" s="4">
        <v>18</v>
      </c>
      <c r="W32" s="5"/>
      <c r="X32">
        <f t="shared" ref="X32:X39" si="17">IF(S32=1,T32*S32+W32*U32,0)</f>
        <v>0</v>
      </c>
      <c r="Y32">
        <f t="shared" ref="Y32:Y39" si="18">IF(W32&gt;V32,(W32-V32)*U32,0)</f>
        <v>0</v>
      </c>
    </row>
    <row r="33" spans="2:25">
      <c r="B33" s="4" t="s">
        <v>24</v>
      </c>
      <c r="C33" s="4">
        <f>ROUND((J$9+J$11+J$12)/5,0)</f>
        <v>0</v>
      </c>
      <c r="D33" s="4">
        <v>1</v>
      </c>
      <c r="E33" s="4">
        <v>18</v>
      </c>
      <c r="F33" s="5"/>
      <c r="G33">
        <f t="shared" si="10"/>
        <v>0</v>
      </c>
      <c r="H33">
        <f t="shared" si="11"/>
        <v>0</v>
      </c>
      <c r="I33" s="4" t="s">
        <v>296</v>
      </c>
      <c r="J33" s="5"/>
      <c r="K33" s="4">
        <f>ROUND((C$9*2+J$12)/5,0)</f>
        <v>0</v>
      </c>
      <c r="L33" s="4">
        <v>1</v>
      </c>
      <c r="M33" s="4">
        <v>1</v>
      </c>
      <c r="N33" s="4">
        <v>19</v>
      </c>
      <c r="O33" s="5"/>
      <c r="P33">
        <f t="shared" si="16"/>
        <v>0</v>
      </c>
      <c r="Q33">
        <f t="shared" si="13"/>
        <v>0</v>
      </c>
      <c r="R33" s="4" t="s">
        <v>41</v>
      </c>
      <c r="S33" s="5"/>
      <c r="T33" s="4"/>
      <c r="U33" s="4">
        <v>1</v>
      </c>
      <c r="V33" s="4">
        <v>18</v>
      </c>
      <c r="W33" s="5"/>
      <c r="X33">
        <f t="shared" si="17"/>
        <v>0</v>
      </c>
      <c r="Y33">
        <f t="shared" si="18"/>
        <v>0</v>
      </c>
    </row>
    <row r="34" spans="2:25">
      <c r="B34" s="4" t="s">
        <v>25</v>
      </c>
      <c r="C34" s="4">
        <f>ROUND((J$11+J$12+S$11)/10,0)</f>
        <v>0</v>
      </c>
      <c r="D34" s="4">
        <v>1</v>
      </c>
      <c r="E34" s="4">
        <v>16</v>
      </c>
      <c r="F34" s="5"/>
      <c r="G34">
        <f t="shared" si="10"/>
        <v>0</v>
      </c>
      <c r="H34">
        <f t="shared" si="11"/>
        <v>0</v>
      </c>
      <c r="I34" s="4" t="s">
        <v>297</v>
      </c>
      <c r="J34" s="5"/>
      <c r="K34" s="4">
        <f>ROUND((C$9+S$12+J$12)/5,0)</f>
        <v>0</v>
      </c>
      <c r="L34" s="4">
        <v>1</v>
      </c>
      <c r="M34" s="4">
        <v>1</v>
      </c>
      <c r="N34" s="4">
        <v>19</v>
      </c>
      <c r="O34" s="5"/>
      <c r="P34">
        <f t="shared" si="16"/>
        <v>0</v>
      </c>
      <c r="Q34">
        <f t="shared" si="13"/>
        <v>0</v>
      </c>
      <c r="R34" s="4" t="s">
        <v>145</v>
      </c>
      <c r="S34" s="5"/>
      <c r="T34" s="4"/>
      <c r="U34" s="4">
        <v>1</v>
      </c>
      <c r="V34" s="4">
        <v>18</v>
      </c>
      <c r="W34" s="5"/>
      <c r="X34">
        <f t="shared" si="17"/>
        <v>0</v>
      </c>
      <c r="Y34">
        <f t="shared" si="18"/>
        <v>0</v>
      </c>
    </row>
    <row r="35" spans="2:25">
      <c r="B35" s="4" t="s">
        <v>316</v>
      </c>
      <c r="C35" s="4">
        <f>ROUND((S$8)/2,0)</f>
        <v>0</v>
      </c>
      <c r="D35" s="4">
        <v>1</v>
      </c>
      <c r="E35" s="4">
        <v>19</v>
      </c>
      <c r="F35" s="5"/>
      <c r="G35">
        <f t="shared" si="10"/>
        <v>0</v>
      </c>
      <c r="H35">
        <f t="shared" si="11"/>
        <v>0</v>
      </c>
      <c r="I35" s="4" t="s">
        <v>294</v>
      </c>
      <c r="J35" s="5"/>
      <c r="K35" s="4">
        <f>ROUND((S$12*2+J$12)/5,0)</f>
        <v>0</v>
      </c>
      <c r="L35" s="4">
        <v>1</v>
      </c>
      <c r="M35" s="4">
        <v>1</v>
      </c>
      <c r="N35" s="4">
        <v>19</v>
      </c>
      <c r="O35" s="5"/>
      <c r="P35">
        <f t="shared" si="16"/>
        <v>0</v>
      </c>
      <c r="Q35">
        <f t="shared" si="13"/>
        <v>0</v>
      </c>
      <c r="R35" s="4" t="s">
        <v>151</v>
      </c>
      <c r="S35" s="5"/>
      <c r="T35" s="4"/>
      <c r="U35" s="4">
        <v>1</v>
      </c>
      <c r="V35" s="4">
        <v>18</v>
      </c>
      <c r="W35" s="5"/>
      <c r="X35">
        <f t="shared" si="17"/>
        <v>0</v>
      </c>
      <c r="Y35">
        <f t="shared" si="18"/>
        <v>0</v>
      </c>
    </row>
    <row r="36" spans="2:25">
      <c r="B36" s="4" t="s">
        <v>26</v>
      </c>
      <c r="C36" s="4">
        <f>ROUND((J$11+J$12)/5,0)</f>
        <v>0</v>
      </c>
      <c r="D36" s="4">
        <v>1</v>
      </c>
      <c r="E36" s="4">
        <v>16</v>
      </c>
      <c r="F36" s="5"/>
      <c r="G36">
        <f t="shared" si="10"/>
        <v>0</v>
      </c>
      <c r="H36">
        <f t="shared" si="11"/>
        <v>0</v>
      </c>
      <c r="I36" s="4" t="s">
        <v>18</v>
      </c>
      <c r="J36" s="5"/>
      <c r="K36" s="4">
        <f>ROUND((J$11+C$9+J$12)/5,0)</f>
        <v>0</v>
      </c>
      <c r="L36" s="4">
        <v>2</v>
      </c>
      <c r="M36" s="4">
        <v>1</v>
      </c>
      <c r="N36" s="4">
        <v>19</v>
      </c>
      <c r="O36" s="5"/>
      <c r="P36">
        <f t="shared" si="16"/>
        <v>0</v>
      </c>
      <c r="Q36">
        <f t="shared" si="13"/>
        <v>0</v>
      </c>
      <c r="R36" s="4" t="s">
        <v>151</v>
      </c>
      <c r="S36" s="5"/>
      <c r="T36" s="4"/>
      <c r="U36" s="4">
        <v>1</v>
      </c>
      <c r="V36" s="4">
        <v>18</v>
      </c>
      <c r="W36" s="5"/>
      <c r="X36">
        <f t="shared" si="17"/>
        <v>0</v>
      </c>
      <c r="Y36">
        <f t="shared" si="18"/>
        <v>0</v>
      </c>
    </row>
    <row r="37" spans="2:25">
      <c r="B37" s="4" t="s">
        <v>27</v>
      </c>
      <c r="C37" s="4">
        <f>ROUND((C$10*2+C$8)/5,0)</f>
        <v>0</v>
      </c>
      <c r="D37" s="4">
        <v>1</v>
      </c>
      <c r="E37" s="4">
        <v>16</v>
      </c>
      <c r="F37" s="5"/>
      <c r="G37">
        <f t="shared" si="10"/>
        <v>0</v>
      </c>
      <c r="H37">
        <f t="shared" si="11"/>
        <v>0</v>
      </c>
      <c r="I37" s="4" t="s">
        <v>19</v>
      </c>
      <c r="J37" s="5"/>
      <c r="K37" s="4">
        <f>ROUND((J$11+C$8+C$9)/5,0)</f>
        <v>0</v>
      </c>
      <c r="L37" s="4">
        <v>4</v>
      </c>
      <c r="M37" s="4">
        <v>1</v>
      </c>
      <c r="N37" s="4">
        <v>19</v>
      </c>
      <c r="O37" s="5"/>
      <c r="P37">
        <f t="shared" si="16"/>
        <v>0</v>
      </c>
      <c r="Q37">
        <f t="shared" si="13"/>
        <v>0</v>
      </c>
      <c r="R37" s="4" t="s">
        <v>152</v>
      </c>
      <c r="S37" s="5"/>
      <c r="T37" s="4">
        <v>2</v>
      </c>
      <c r="U37" s="4">
        <v>1</v>
      </c>
      <c r="V37" s="4">
        <v>18</v>
      </c>
      <c r="W37" s="5"/>
      <c r="X37">
        <f t="shared" si="17"/>
        <v>0</v>
      </c>
      <c r="Y37">
        <f t="shared" si="18"/>
        <v>0</v>
      </c>
    </row>
    <row r="38" spans="2:25">
      <c r="B38" s="4" t="s">
        <v>28</v>
      </c>
      <c r="C38" s="4">
        <f>ROUND((C$10+J$11+J$12)/5,0)</f>
        <v>0</v>
      </c>
      <c r="D38" s="4">
        <v>1</v>
      </c>
      <c r="E38" s="4">
        <v>18</v>
      </c>
      <c r="F38" s="5"/>
      <c r="G38">
        <f t="shared" si="10"/>
        <v>0</v>
      </c>
      <c r="H38">
        <f t="shared" si="11"/>
        <v>0</v>
      </c>
      <c r="I38" s="4" t="s">
        <v>14</v>
      </c>
      <c r="J38" s="5"/>
      <c r="K38" s="4">
        <f>ROUND((C$8*2+C$11)/5,0)</f>
        <v>0</v>
      </c>
      <c r="L38" s="4">
        <v>1</v>
      </c>
      <c r="M38" s="4">
        <v>1</v>
      </c>
      <c r="N38" s="4">
        <v>19</v>
      </c>
      <c r="O38" s="5"/>
      <c r="P38">
        <f t="shared" si="16"/>
        <v>0</v>
      </c>
      <c r="Q38">
        <f t="shared" si="13"/>
        <v>0</v>
      </c>
      <c r="R38" s="4" t="s">
        <v>42</v>
      </c>
      <c r="S38" s="5"/>
      <c r="T38" s="4"/>
      <c r="U38" s="4">
        <v>1</v>
      </c>
      <c r="V38" s="4">
        <v>18</v>
      </c>
      <c r="W38" s="5"/>
      <c r="X38">
        <f t="shared" si="17"/>
        <v>0</v>
      </c>
      <c r="Y38">
        <f t="shared" si="18"/>
        <v>0</v>
      </c>
    </row>
    <row r="39" spans="2:25">
      <c r="B39" s="4" t="s">
        <v>29</v>
      </c>
      <c r="C39" s="4">
        <f>ROUND((J$8+J$9)/5,0)</f>
        <v>0</v>
      </c>
      <c r="D39" s="4">
        <v>1</v>
      </c>
      <c r="E39" s="4">
        <v>19</v>
      </c>
      <c r="F39" s="5"/>
      <c r="G39">
        <f t="shared" si="10"/>
        <v>0</v>
      </c>
      <c r="H39">
        <f t="shared" si="11"/>
        <v>0</v>
      </c>
      <c r="I39" s="4" t="s">
        <v>15</v>
      </c>
      <c r="J39" s="5"/>
      <c r="K39" s="4">
        <f>ROUND(J$11/5,0)</f>
        <v>0</v>
      </c>
      <c r="L39" s="4">
        <v>2</v>
      </c>
      <c r="M39" s="4">
        <v>1</v>
      </c>
      <c r="N39" s="4">
        <v>19</v>
      </c>
      <c r="O39" s="5"/>
      <c r="P39">
        <f t="shared" si="16"/>
        <v>0</v>
      </c>
      <c r="Q39">
        <f t="shared" si="13"/>
        <v>0</v>
      </c>
      <c r="R39" s="4"/>
      <c r="S39" s="5"/>
      <c r="T39" s="4"/>
      <c r="U39" s="4"/>
      <c r="V39" s="4"/>
      <c r="W39" s="5"/>
      <c r="X39">
        <f t="shared" si="17"/>
        <v>0</v>
      </c>
      <c r="Y39">
        <f t="shared" si="18"/>
        <v>0</v>
      </c>
    </row>
    <row r="40" spans="2:25">
      <c r="B40" s="4" t="s">
        <v>30</v>
      </c>
      <c r="C40" s="4">
        <f>ROUND((C$10*2+J$12)/5,0)</f>
        <v>0</v>
      </c>
      <c r="D40" s="4">
        <v>2</v>
      </c>
      <c r="E40" s="4">
        <v>16</v>
      </c>
      <c r="F40" s="5"/>
      <c r="G40">
        <f t="shared" si="10"/>
        <v>0</v>
      </c>
      <c r="H40">
        <f t="shared" si="11"/>
        <v>0</v>
      </c>
      <c r="I40" s="4" t="s">
        <v>140</v>
      </c>
      <c r="J40" s="5"/>
      <c r="K40" s="4">
        <f>ROUND((J$11+S$8)/5,0)</f>
        <v>0</v>
      </c>
      <c r="L40" s="4">
        <v>2</v>
      </c>
      <c r="M40" s="4">
        <v>1</v>
      </c>
      <c r="N40" s="4">
        <v>19</v>
      </c>
      <c r="O40" s="5"/>
      <c r="P40">
        <f t="shared" si="16"/>
        <v>0</v>
      </c>
      <c r="Q40">
        <f t="shared" si="13"/>
        <v>0</v>
      </c>
      <c r="R40" s="4" t="s">
        <v>214</v>
      </c>
      <c r="S40" s="5"/>
      <c r="T40" s="4">
        <v>4</v>
      </c>
      <c r="U40" s="4">
        <v>2</v>
      </c>
      <c r="V40" s="4">
        <v>16</v>
      </c>
      <c r="W40" s="5"/>
      <c r="X40">
        <f t="shared" ref="X40:X46" si="19">IF(S40=1,T40*S40+W40*U40,0)</f>
        <v>0</v>
      </c>
      <c r="Y40">
        <f t="shared" ref="Y40:Y46" si="20">IF(W40&gt;V40,(W40-V40)*U40,0)</f>
        <v>0</v>
      </c>
    </row>
    <row r="41" spans="2:25">
      <c r="B41" s="4" t="s">
        <v>31</v>
      </c>
      <c r="C41" s="4">
        <f>ROUND((J$11+J$9+J$10+C$11)/10,0)</f>
        <v>0</v>
      </c>
      <c r="D41" s="4">
        <v>2</v>
      </c>
      <c r="E41" s="4">
        <v>16</v>
      </c>
      <c r="F41" s="5"/>
      <c r="G41">
        <f t="shared" si="10"/>
        <v>0</v>
      </c>
      <c r="H41">
        <f t="shared" si="11"/>
        <v>0</v>
      </c>
      <c r="I41" s="4" t="s">
        <v>142</v>
      </c>
      <c r="J41" s="5"/>
      <c r="K41" s="4">
        <f>ROUND((J$11+J$12)/5,0)</f>
        <v>0</v>
      </c>
      <c r="L41" s="4">
        <v>2</v>
      </c>
      <c r="M41" s="4">
        <v>1</v>
      </c>
      <c r="N41" s="4">
        <v>19</v>
      </c>
      <c r="O41" s="5"/>
      <c r="P41">
        <f t="shared" si="16"/>
        <v>0</v>
      </c>
      <c r="Q41">
        <f t="shared" si="13"/>
        <v>0</v>
      </c>
      <c r="R41" s="4" t="s">
        <v>215</v>
      </c>
      <c r="S41" s="5"/>
      <c r="T41" s="4">
        <v>4</v>
      </c>
      <c r="U41" s="4">
        <v>2</v>
      </c>
      <c r="V41" s="4">
        <v>16</v>
      </c>
      <c r="W41" s="5"/>
      <c r="X41">
        <f t="shared" si="19"/>
        <v>0</v>
      </c>
      <c r="Y41">
        <f t="shared" si="20"/>
        <v>0</v>
      </c>
    </row>
    <row r="42" spans="2:25">
      <c r="B42" s="4" t="s">
        <v>32</v>
      </c>
      <c r="C42" s="4">
        <f>ROUND((C$10*2+J$12)/5,0)</f>
        <v>0</v>
      </c>
      <c r="D42" s="4">
        <v>2</v>
      </c>
      <c r="E42" s="4">
        <v>14</v>
      </c>
      <c r="F42" s="5"/>
      <c r="G42">
        <f t="shared" si="10"/>
        <v>0</v>
      </c>
      <c r="H42">
        <f t="shared" si="11"/>
        <v>0</v>
      </c>
      <c r="I42" s="4" t="s">
        <v>322</v>
      </c>
      <c r="J42" s="5"/>
      <c r="K42" s="4">
        <f>ROUND((J$9+J$12)/5,0)</f>
        <v>0</v>
      </c>
      <c r="L42" s="4">
        <v>4</v>
      </c>
      <c r="M42" s="4">
        <v>1</v>
      </c>
      <c r="N42" s="4">
        <v>18</v>
      </c>
      <c r="O42" s="5"/>
      <c r="P42">
        <f t="shared" si="16"/>
        <v>0</v>
      </c>
      <c r="Q42">
        <f t="shared" si="13"/>
        <v>0</v>
      </c>
      <c r="R42" s="4" t="s">
        <v>216</v>
      </c>
      <c r="S42" s="5"/>
      <c r="T42" s="4">
        <v>4</v>
      </c>
      <c r="U42" s="4">
        <v>2</v>
      </c>
      <c r="V42" s="4">
        <v>16</v>
      </c>
      <c r="W42" s="5"/>
      <c r="X42">
        <f t="shared" si="19"/>
        <v>0</v>
      </c>
      <c r="Y42">
        <f t="shared" si="20"/>
        <v>0</v>
      </c>
    </row>
    <row r="43" spans="2:25">
      <c r="B43" s="4"/>
      <c r="C43" s="4"/>
      <c r="D43" s="4"/>
      <c r="E43" s="4"/>
      <c r="F43" s="5"/>
      <c r="G43">
        <f t="shared" ref="G43:G46" si="21">IF(F43=0,0,(F43-C43)*D43)</f>
        <v>0</v>
      </c>
      <c r="H43">
        <f t="shared" ref="H43:H46" si="22">IF(F43&gt;E43,(F43-E43)*D43,0)</f>
        <v>0</v>
      </c>
      <c r="I43" s="4" t="s">
        <v>314</v>
      </c>
      <c r="J43" s="5"/>
      <c r="K43" s="4">
        <f>ROUND(C$9/3,0)</f>
        <v>0</v>
      </c>
      <c r="L43" s="4">
        <v>2</v>
      </c>
      <c r="M43" s="4">
        <v>1</v>
      </c>
      <c r="N43" s="4">
        <v>19</v>
      </c>
      <c r="O43" s="5"/>
      <c r="P43">
        <f t="shared" ref="P43" si="23">IF(J43=1,L43+(O43-K43)*M43,0)</f>
        <v>0</v>
      </c>
      <c r="Q43">
        <f t="shared" ref="Q43" si="24">IF(O43&gt;N43,(O43-N43)*M43,0)</f>
        <v>0</v>
      </c>
      <c r="R43" s="4" t="s">
        <v>217</v>
      </c>
      <c r="S43" s="5"/>
      <c r="T43" s="4">
        <v>4</v>
      </c>
      <c r="U43" s="4">
        <v>2</v>
      </c>
      <c r="V43" s="4">
        <v>16</v>
      </c>
      <c r="W43" s="5"/>
      <c r="X43">
        <f t="shared" si="19"/>
        <v>0</v>
      </c>
      <c r="Y43">
        <f t="shared" si="20"/>
        <v>0</v>
      </c>
    </row>
    <row r="44" spans="2:25">
      <c r="B44" s="4" t="s">
        <v>286</v>
      </c>
      <c r="C44" s="4">
        <f>IF(AA$9=1,S$8,0)</f>
        <v>0</v>
      </c>
      <c r="D44" s="4">
        <v>2</v>
      </c>
      <c r="E44" s="4">
        <v>16</v>
      </c>
      <c r="F44" s="5"/>
      <c r="G44">
        <f t="shared" si="21"/>
        <v>0</v>
      </c>
      <c r="H44">
        <f t="shared" si="22"/>
        <v>0</v>
      </c>
      <c r="I44" s="4"/>
      <c r="J44" s="5"/>
      <c r="K44" s="4"/>
      <c r="L44" s="4"/>
      <c r="M44" s="4"/>
      <c r="N44" s="4"/>
      <c r="O44" s="5"/>
      <c r="P44">
        <f t="shared" ref="P44:P46" si="25">IF(J44=1,L44+(O44-K44)*M44,0)</f>
        <v>0</v>
      </c>
      <c r="Q44">
        <f t="shared" ref="Q44:Q46" si="26">IF(O44&gt;N44,(O44-N44)*M44,0)</f>
        <v>0</v>
      </c>
      <c r="R44" s="4" t="s">
        <v>218</v>
      </c>
      <c r="S44" s="5"/>
      <c r="T44" s="4">
        <v>4</v>
      </c>
      <c r="U44" s="4">
        <v>2</v>
      </c>
      <c r="V44" s="4">
        <v>16</v>
      </c>
      <c r="W44" s="5"/>
      <c r="X44">
        <f t="shared" si="19"/>
        <v>0</v>
      </c>
      <c r="Y44">
        <f t="shared" si="20"/>
        <v>0</v>
      </c>
    </row>
    <row r="45" spans="2:25">
      <c r="B45" s="4" t="s">
        <v>287</v>
      </c>
      <c r="C45" s="4">
        <f>IF(AA$8=1,S$8,0)</f>
        <v>0</v>
      </c>
      <c r="D45" s="4">
        <v>1</v>
      </c>
      <c r="E45" s="4">
        <v>18</v>
      </c>
      <c r="F45" s="5"/>
      <c r="G45">
        <f t="shared" si="21"/>
        <v>0</v>
      </c>
      <c r="H45">
        <f t="shared" si="22"/>
        <v>0</v>
      </c>
      <c r="I45" s="4"/>
      <c r="J45" s="5"/>
      <c r="K45" s="4"/>
      <c r="L45" s="4"/>
      <c r="M45" s="4"/>
      <c r="N45" s="4"/>
      <c r="O45" s="5"/>
      <c r="P45">
        <f t="shared" si="25"/>
        <v>0</v>
      </c>
      <c r="Q45">
        <f t="shared" si="26"/>
        <v>0</v>
      </c>
      <c r="R45" s="4" t="s">
        <v>219</v>
      </c>
      <c r="S45" s="5"/>
      <c r="T45" s="4">
        <v>4</v>
      </c>
      <c r="U45" s="4">
        <v>2</v>
      </c>
      <c r="V45" s="4">
        <v>16</v>
      </c>
      <c r="W45" s="5"/>
      <c r="X45">
        <f t="shared" si="19"/>
        <v>0</v>
      </c>
      <c r="Y45">
        <f t="shared" si="20"/>
        <v>0</v>
      </c>
    </row>
    <row r="46" spans="2:25">
      <c r="B46" s="4" t="s">
        <v>288</v>
      </c>
      <c r="C46" s="4">
        <f>IF(AA$10=1,(S$8+J12)/2,0)</f>
        <v>0</v>
      </c>
      <c r="D46" s="4">
        <v>1</v>
      </c>
      <c r="E46" s="4">
        <v>14</v>
      </c>
      <c r="F46" s="5"/>
      <c r="G46">
        <f t="shared" si="21"/>
        <v>0</v>
      </c>
      <c r="H46">
        <f t="shared" si="22"/>
        <v>0</v>
      </c>
      <c r="I46" s="4" t="s">
        <v>213</v>
      </c>
      <c r="J46" s="5"/>
      <c r="K46" s="4">
        <f>ROUND((J$11+J$9)/5,0)</f>
        <v>0</v>
      </c>
      <c r="L46" s="4">
        <v>5</v>
      </c>
      <c r="M46" s="4">
        <v>2</v>
      </c>
      <c r="N46" s="4">
        <v>16</v>
      </c>
      <c r="O46" s="5"/>
      <c r="P46">
        <f t="shared" si="25"/>
        <v>0</v>
      </c>
      <c r="Q46">
        <f t="shared" si="26"/>
        <v>0</v>
      </c>
      <c r="R46" s="4" t="s">
        <v>220</v>
      </c>
      <c r="S46" s="5"/>
      <c r="T46" s="4">
        <v>4</v>
      </c>
      <c r="U46" s="4">
        <v>2</v>
      </c>
      <c r="V46" s="4">
        <v>16</v>
      </c>
      <c r="W46" s="5"/>
      <c r="X46">
        <f t="shared" si="19"/>
        <v>0</v>
      </c>
      <c r="Y46">
        <f t="shared" si="20"/>
        <v>0</v>
      </c>
    </row>
    <row r="47" spans="2:25">
      <c r="G47" s="7">
        <f>SUM(G20:G46)</f>
        <v>0</v>
      </c>
      <c r="H47" s="7">
        <f>SUM(H20:H46)</f>
        <v>0</v>
      </c>
      <c r="P47" s="7">
        <f>SUM(P20:P46)</f>
        <v>0</v>
      </c>
      <c r="Q47" s="7">
        <f>SUM(Q20:Q46)</f>
        <v>0</v>
      </c>
      <c r="R47" s="4" t="s">
        <v>221</v>
      </c>
      <c r="S47" s="5"/>
      <c r="T47" s="4">
        <v>4</v>
      </c>
      <c r="U47" s="4">
        <v>2</v>
      </c>
      <c r="V47" s="4">
        <v>16</v>
      </c>
      <c r="W47" s="5"/>
      <c r="X47">
        <f t="shared" ref="X47:X51" si="27">IF(S47=1,T47*S47+W47*U47,0)</f>
        <v>0</v>
      </c>
      <c r="Y47">
        <f t="shared" ref="Y47:Y51" si="28">IF(W47&gt;V47,(W47-V47)*U47,0)</f>
        <v>0</v>
      </c>
    </row>
    <row r="48" spans="2:25" ht="45">
      <c r="B48" s="111" t="s">
        <v>321</v>
      </c>
      <c r="I48" s="1" t="s">
        <v>57</v>
      </c>
      <c r="R48" s="4" t="s">
        <v>222</v>
      </c>
      <c r="S48" s="5"/>
      <c r="T48" s="4">
        <v>4</v>
      </c>
      <c r="U48" s="4">
        <v>2</v>
      </c>
      <c r="V48" s="4">
        <v>16</v>
      </c>
      <c r="W48" s="5"/>
      <c r="X48">
        <f t="shared" si="27"/>
        <v>0</v>
      </c>
      <c r="Y48">
        <f t="shared" si="28"/>
        <v>0</v>
      </c>
    </row>
    <row r="49" spans="2:25">
      <c r="B49" s="6" t="s">
        <v>161</v>
      </c>
      <c r="C49" s="6">
        <f>ROUND((C$9*3+J$9)/5,0)</f>
        <v>0</v>
      </c>
      <c r="D49" s="4">
        <v>2</v>
      </c>
      <c r="E49" s="4">
        <v>19</v>
      </c>
      <c r="F49" s="5"/>
      <c r="G49">
        <f t="shared" ref="G49:G58" si="29">IF(F49=0,0,(F49-C49)*D49)</f>
        <v>0</v>
      </c>
      <c r="H49">
        <f t="shared" ref="H49:H58" si="30">IF(F49&gt;E49,(F49-E49)*D49,0)</f>
        <v>0</v>
      </c>
      <c r="I49" s="4" t="s">
        <v>178</v>
      </c>
      <c r="J49" s="5"/>
      <c r="K49" s="4">
        <f>ROUND((C$9*2+J$9)/5,0)</f>
        <v>0</v>
      </c>
      <c r="L49" s="4">
        <v>2</v>
      </c>
      <c r="M49" s="4">
        <v>2</v>
      </c>
      <c r="N49" s="4">
        <v>18</v>
      </c>
      <c r="O49" s="5"/>
      <c r="P49">
        <f t="shared" ref="P49:P55" si="31">IF(J49=1,L49+(O49-K49)*M49,0)</f>
        <v>0</v>
      </c>
      <c r="Q49">
        <f t="shared" ref="Q49:Q55" si="32">IF(O49&gt;N49,(O49-N49)*M49,0)</f>
        <v>0</v>
      </c>
      <c r="R49" s="4"/>
      <c r="S49" s="5"/>
      <c r="T49" s="4"/>
      <c r="U49" s="4"/>
      <c r="V49" s="4"/>
      <c r="W49" s="5"/>
      <c r="X49">
        <f t="shared" si="27"/>
        <v>0</v>
      </c>
      <c r="Y49">
        <f t="shared" si="28"/>
        <v>0</v>
      </c>
    </row>
    <row r="50" spans="2:25">
      <c r="B50" s="6" t="s">
        <v>160</v>
      </c>
      <c r="C50" s="6">
        <f>ROUND((C$8*2+C$10)/5,0)</f>
        <v>0</v>
      </c>
      <c r="D50" s="4">
        <v>2</v>
      </c>
      <c r="E50" s="4">
        <v>18</v>
      </c>
      <c r="F50" s="5"/>
      <c r="G50">
        <f t="shared" si="29"/>
        <v>0</v>
      </c>
      <c r="H50">
        <f t="shared" si="30"/>
        <v>0</v>
      </c>
      <c r="I50" s="4" t="s">
        <v>179</v>
      </c>
      <c r="J50" s="5"/>
      <c r="K50" s="4">
        <f>ROUND((C$9*2+C$10)/5,0)</f>
        <v>0</v>
      </c>
      <c r="L50" s="4">
        <v>1</v>
      </c>
      <c r="M50" s="4">
        <v>2</v>
      </c>
      <c r="N50" s="4">
        <v>18</v>
      </c>
      <c r="O50" s="5"/>
      <c r="P50">
        <f t="shared" si="31"/>
        <v>0</v>
      </c>
      <c r="Q50">
        <f t="shared" si="32"/>
        <v>0</v>
      </c>
      <c r="R50" s="4"/>
      <c r="S50" s="5"/>
      <c r="T50" s="4"/>
      <c r="U50" s="4"/>
      <c r="V50" s="4"/>
      <c r="W50" s="5"/>
      <c r="X50">
        <f t="shared" si="27"/>
        <v>0</v>
      </c>
      <c r="Y50">
        <f t="shared" si="28"/>
        <v>0</v>
      </c>
    </row>
    <row r="51" spans="2:25">
      <c r="B51" s="6" t="s">
        <v>162</v>
      </c>
      <c r="C51" s="6">
        <f>ROUND((C$9*2+C$8)/5,0)</f>
        <v>0</v>
      </c>
      <c r="D51" s="4">
        <v>2</v>
      </c>
      <c r="E51" s="4">
        <v>18</v>
      </c>
      <c r="F51" s="5"/>
      <c r="G51">
        <f t="shared" si="29"/>
        <v>0</v>
      </c>
      <c r="H51">
        <f t="shared" si="30"/>
        <v>0</v>
      </c>
      <c r="I51" s="4" t="s">
        <v>180</v>
      </c>
      <c r="J51" s="5"/>
      <c r="K51" s="6">
        <f>ROUND((C$8*2+C$10)/5,0)</f>
        <v>0</v>
      </c>
      <c r="L51" s="4">
        <v>5</v>
      </c>
      <c r="M51" s="4">
        <v>2</v>
      </c>
      <c r="N51" s="4">
        <v>16</v>
      </c>
      <c r="O51" s="5"/>
      <c r="P51">
        <f t="shared" si="31"/>
        <v>0</v>
      </c>
      <c r="Q51">
        <f t="shared" si="32"/>
        <v>0</v>
      </c>
      <c r="R51" s="4"/>
      <c r="S51" s="5"/>
      <c r="T51" s="4"/>
      <c r="U51" s="4"/>
      <c r="V51" s="4"/>
      <c r="W51" s="5"/>
      <c r="X51">
        <f t="shared" si="27"/>
        <v>0</v>
      </c>
      <c r="Y51">
        <f t="shared" si="28"/>
        <v>0</v>
      </c>
    </row>
    <row r="52" spans="2:25">
      <c r="B52" s="6" t="s">
        <v>159</v>
      </c>
      <c r="C52" s="6">
        <f>ROUND((C$8*2+C$10)/5,0)</f>
        <v>0</v>
      </c>
      <c r="D52" s="4">
        <v>2</v>
      </c>
      <c r="E52" s="4">
        <v>18</v>
      </c>
      <c r="F52" s="5"/>
      <c r="G52">
        <f t="shared" si="29"/>
        <v>0</v>
      </c>
      <c r="H52">
        <f t="shared" si="30"/>
        <v>0</v>
      </c>
      <c r="I52" s="4" t="s">
        <v>185</v>
      </c>
      <c r="J52" s="5"/>
      <c r="K52" s="6">
        <f>ROUND((C$8+C$11+J$9)/5,0)</f>
        <v>0</v>
      </c>
      <c r="L52" s="4">
        <v>6</v>
      </c>
      <c r="M52" s="4">
        <v>2</v>
      </c>
      <c r="N52" s="4">
        <v>16</v>
      </c>
      <c r="O52" s="5"/>
      <c r="P52">
        <f t="shared" si="31"/>
        <v>0</v>
      </c>
      <c r="Q52">
        <f t="shared" si="32"/>
        <v>0</v>
      </c>
      <c r="R52" s="4"/>
      <c r="S52" s="5"/>
      <c r="T52" s="4"/>
      <c r="U52" s="4"/>
      <c r="V52" s="4"/>
      <c r="W52" s="5"/>
      <c r="X52">
        <f t="shared" ref="X52:X61" si="33">IF(S52=1,T52*S52+W52*U52,0)</f>
        <v>0</v>
      </c>
      <c r="Y52">
        <f t="shared" ref="Y52:Y61" si="34">IF(W52&gt;V52,(W52-V52)*U52,0)</f>
        <v>0</v>
      </c>
    </row>
    <row r="53" spans="2:25">
      <c r="B53" s="4" t="s">
        <v>130</v>
      </c>
      <c r="C53" s="4">
        <f>ROUND((C$8*2+C$10)/5,0)</f>
        <v>0</v>
      </c>
      <c r="D53" s="4">
        <v>2</v>
      </c>
      <c r="E53" s="4">
        <v>19</v>
      </c>
      <c r="F53" s="5"/>
      <c r="G53">
        <f t="shared" si="29"/>
        <v>0</v>
      </c>
      <c r="H53">
        <f t="shared" si="30"/>
        <v>0</v>
      </c>
      <c r="I53" s="4" t="s">
        <v>181</v>
      </c>
      <c r="J53" s="5"/>
      <c r="K53" s="6">
        <f>ROUND((C$9+C$10+J$9)/5,0)</f>
        <v>0</v>
      </c>
      <c r="L53" s="4">
        <v>5</v>
      </c>
      <c r="M53" s="4">
        <v>2</v>
      </c>
      <c r="N53" s="4">
        <v>16</v>
      </c>
      <c r="O53" s="5"/>
      <c r="P53">
        <f t="shared" si="31"/>
        <v>0</v>
      </c>
      <c r="Q53">
        <f t="shared" si="32"/>
        <v>0</v>
      </c>
      <c r="R53" s="4"/>
      <c r="S53" s="5"/>
      <c r="T53" s="4"/>
      <c r="U53" s="4"/>
      <c r="V53" s="4"/>
      <c r="W53" s="5"/>
      <c r="X53">
        <f t="shared" si="33"/>
        <v>0</v>
      </c>
      <c r="Y53">
        <f t="shared" si="34"/>
        <v>0</v>
      </c>
    </row>
    <row r="54" spans="2:25">
      <c r="B54" s="6" t="s">
        <v>158</v>
      </c>
      <c r="C54" s="6">
        <f>ROUND((C$9+C$8+C$10)/5,0)</f>
        <v>0</v>
      </c>
      <c r="D54" s="4">
        <v>3</v>
      </c>
      <c r="E54" s="4">
        <v>18</v>
      </c>
      <c r="F54" s="5"/>
      <c r="G54">
        <f t="shared" si="29"/>
        <v>0</v>
      </c>
      <c r="H54">
        <f t="shared" si="30"/>
        <v>0</v>
      </c>
      <c r="I54" s="4" t="s">
        <v>182</v>
      </c>
      <c r="J54" s="5"/>
      <c r="K54" s="6">
        <f>ROUND((C$9+C$10+J$9)/5,0)</f>
        <v>0</v>
      </c>
      <c r="L54" s="4">
        <v>7</v>
      </c>
      <c r="M54" s="4">
        <v>2</v>
      </c>
      <c r="N54" s="4">
        <v>16</v>
      </c>
      <c r="O54" s="5"/>
      <c r="P54">
        <f t="shared" si="31"/>
        <v>0</v>
      </c>
      <c r="Q54">
        <f t="shared" si="32"/>
        <v>0</v>
      </c>
      <c r="R54" s="4"/>
      <c r="S54" s="5"/>
      <c r="T54" s="4"/>
      <c r="U54" s="4"/>
      <c r="V54" s="4"/>
      <c r="W54" s="5"/>
      <c r="X54">
        <f t="shared" si="33"/>
        <v>0</v>
      </c>
      <c r="Y54">
        <f t="shared" si="34"/>
        <v>0</v>
      </c>
    </row>
    <row r="55" spans="2:25">
      <c r="B55" s="6" t="s">
        <v>157</v>
      </c>
      <c r="C55" s="6">
        <f>ROUND((C$8*2+C$10)/5,0)</f>
        <v>0</v>
      </c>
      <c r="D55" s="4">
        <v>2</v>
      </c>
      <c r="E55" s="4">
        <v>18</v>
      </c>
      <c r="F55" s="5"/>
      <c r="G55">
        <f t="shared" si="29"/>
        <v>0</v>
      </c>
      <c r="H55">
        <f t="shared" si="30"/>
        <v>0</v>
      </c>
      <c r="I55" s="5"/>
      <c r="J55" s="5"/>
      <c r="K55" s="4"/>
      <c r="L55" s="4">
        <v>9</v>
      </c>
      <c r="M55" s="4">
        <v>2</v>
      </c>
      <c r="N55" s="4">
        <v>16</v>
      </c>
      <c r="O55" s="5"/>
      <c r="P55">
        <f t="shared" si="31"/>
        <v>0</v>
      </c>
      <c r="Q55">
        <f t="shared" si="32"/>
        <v>0</v>
      </c>
      <c r="R55" s="4"/>
      <c r="S55" s="5"/>
      <c r="T55" s="4"/>
      <c r="U55" s="4"/>
      <c r="V55" s="4"/>
      <c r="W55" s="5"/>
      <c r="X55">
        <f t="shared" si="33"/>
        <v>0</v>
      </c>
      <c r="Y55">
        <f t="shared" si="34"/>
        <v>0</v>
      </c>
    </row>
    <row r="56" spans="2:25">
      <c r="B56" s="6" t="s">
        <v>163</v>
      </c>
      <c r="C56" s="6">
        <f>ROUND((C$8*2+C$10)/5,0)</f>
        <v>0</v>
      </c>
      <c r="D56" s="4">
        <v>2</v>
      </c>
      <c r="E56" s="4">
        <v>14</v>
      </c>
      <c r="F56" s="5"/>
      <c r="G56">
        <f t="shared" si="29"/>
        <v>0</v>
      </c>
      <c r="H56">
        <f t="shared" si="30"/>
        <v>0</v>
      </c>
      <c r="I56" s="4"/>
      <c r="J56" s="5"/>
      <c r="K56" s="4"/>
      <c r="L56" s="4"/>
      <c r="M56" s="4"/>
      <c r="N56" s="4"/>
      <c r="O56" s="5"/>
      <c r="R56" s="4"/>
      <c r="S56" s="5"/>
      <c r="T56" s="4"/>
      <c r="U56" s="4"/>
      <c r="V56" s="4"/>
      <c r="W56" s="5"/>
      <c r="X56">
        <f t="shared" si="33"/>
        <v>0</v>
      </c>
      <c r="Y56">
        <f t="shared" si="34"/>
        <v>0</v>
      </c>
    </row>
    <row r="57" spans="2:25">
      <c r="B57" s="6" t="s">
        <v>154</v>
      </c>
      <c r="C57" s="6">
        <f>ROUND((C$8+C$10*2)/5,0)</f>
        <v>0</v>
      </c>
      <c r="D57" s="4">
        <v>2</v>
      </c>
      <c r="E57" s="4">
        <v>18</v>
      </c>
      <c r="F57" s="5"/>
      <c r="G57">
        <f t="shared" si="29"/>
        <v>0</v>
      </c>
      <c r="H57">
        <f t="shared" si="30"/>
        <v>0</v>
      </c>
      <c r="I57" s="4"/>
      <c r="J57" s="5"/>
      <c r="K57" s="4"/>
      <c r="L57" s="4"/>
      <c r="M57" s="4"/>
      <c r="N57" s="4"/>
      <c r="O57" s="5"/>
      <c r="R57" s="4"/>
      <c r="S57" s="5"/>
      <c r="T57" s="4"/>
      <c r="U57" s="4"/>
      <c r="V57" s="4"/>
      <c r="W57" s="5"/>
      <c r="X57">
        <f t="shared" si="33"/>
        <v>0</v>
      </c>
      <c r="Y57">
        <f t="shared" si="34"/>
        <v>0</v>
      </c>
    </row>
    <row r="58" spans="2:25">
      <c r="B58" s="6" t="s">
        <v>155</v>
      </c>
      <c r="C58" s="6">
        <f>ROUND((C$8*2+C$10)/5,0)</f>
        <v>0</v>
      </c>
      <c r="D58" s="4">
        <v>2</v>
      </c>
      <c r="E58" s="4">
        <v>18</v>
      </c>
      <c r="F58" s="5"/>
      <c r="G58">
        <f t="shared" si="29"/>
        <v>0</v>
      </c>
      <c r="H58">
        <f t="shared" si="30"/>
        <v>0</v>
      </c>
      <c r="I58" s="4"/>
      <c r="J58" s="5"/>
      <c r="K58" s="4"/>
      <c r="L58" s="4"/>
      <c r="M58" s="4"/>
      <c r="N58" s="4"/>
      <c r="O58" s="5"/>
      <c r="R58" s="4"/>
      <c r="S58" s="5"/>
      <c r="T58" s="4"/>
      <c r="U58" s="4"/>
      <c r="V58" s="4"/>
      <c r="W58" s="5"/>
      <c r="X58">
        <f t="shared" si="33"/>
        <v>0</v>
      </c>
      <c r="Y58">
        <f t="shared" si="34"/>
        <v>0</v>
      </c>
    </row>
    <row r="59" spans="2:25">
      <c r="G59" s="7">
        <f>SUM(G49:G58)</f>
        <v>0</v>
      </c>
      <c r="H59" s="7">
        <f>SUM(H49:H58)</f>
        <v>0</v>
      </c>
      <c r="I59" s="4"/>
      <c r="J59" s="5"/>
      <c r="K59" s="4"/>
      <c r="L59" s="4"/>
      <c r="M59" s="4"/>
      <c r="N59" s="4"/>
      <c r="O59" s="5"/>
      <c r="R59" s="4"/>
      <c r="S59" s="5"/>
      <c r="T59" s="4"/>
      <c r="U59" s="4"/>
      <c r="V59" s="4"/>
      <c r="W59" s="5"/>
      <c r="X59">
        <f t="shared" si="33"/>
        <v>0</v>
      </c>
      <c r="Y59">
        <f t="shared" si="34"/>
        <v>0</v>
      </c>
    </row>
    <row r="60" spans="2:25">
      <c r="I60" s="4"/>
      <c r="J60" s="5"/>
      <c r="K60" s="4"/>
      <c r="L60" s="4"/>
      <c r="M60" s="4"/>
      <c r="N60" s="4"/>
      <c r="O60" s="5"/>
      <c r="R60" s="4"/>
      <c r="S60" s="5"/>
      <c r="T60" s="4"/>
      <c r="U60" s="4"/>
      <c r="V60" s="4"/>
      <c r="W60" s="5"/>
      <c r="X60">
        <f t="shared" si="33"/>
        <v>0</v>
      </c>
      <c r="Y60">
        <f t="shared" si="34"/>
        <v>0</v>
      </c>
    </row>
    <row r="61" spans="2:25">
      <c r="I61" s="4"/>
      <c r="J61" s="5"/>
      <c r="K61" s="4"/>
      <c r="L61" s="4"/>
      <c r="M61" s="4"/>
      <c r="N61" s="4"/>
      <c r="O61" s="5"/>
      <c r="R61" s="4"/>
      <c r="S61" s="5"/>
      <c r="T61" s="4"/>
      <c r="U61" s="4"/>
      <c r="V61" s="4"/>
      <c r="W61" s="5"/>
      <c r="X61">
        <f t="shared" si="33"/>
        <v>0</v>
      </c>
      <c r="Y61">
        <f t="shared" si="34"/>
        <v>0</v>
      </c>
    </row>
    <row r="62" spans="2:25">
      <c r="P62" s="7">
        <f>SUM(P49:P61)</f>
        <v>0</v>
      </c>
      <c r="Q62" s="7">
        <f>SUM(Q49:Q61)</f>
        <v>0</v>
      </c>
      <c r="X62" s="7">
        <f>SUM(X20:X60)</f>
        <v>0</v>
      </c>
      <c r="Y62" s="7">
        <f>SUM(Y20:Y60)</f>
        <v>0</v>
      </c>
    </row>
  </sheetData>
  <sortState ref="B49:H58">
    <sortCondition ref="B49:B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3"/>
  <sheetViews>
    <sheetView topLeftCell="A28" zoomScale="115" zoomScaleNormal="115" workbookViewId="0">
      <selection activeCell="AQ38" sqref="AQ38"/>
    </sheetView>
  </sheetViews>
  <sheetFormatPr baseColWidth="10" defaultRowHeight="14.25"/>
  <cols>
    <col min="1" max="1" width="1.42578125" style="35" customWidth="1"/>
    <col min="2" max="36" width="2.7109375" style="35" customWidth="1"/>
    <col min="37" max="37" width="1.5703125" style="35" customWidth="1"/>
    <col min="38" max="66" width="2.7109375" style="35" customWidth="1"/>
    <col min="67" max="16384" width="11.42578125" style="35"/>
  </cols>
  <sheetData>
    <row r="1" spans="1:38" ht="5.25" customHeight="1" thickBo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3"/>
      <c r="AL1" s="26"/>
    </row>
    <row r="2" spans="1:38" ht="9.9499999999999993" customHeight="1">
      <c r="A2" s="64"/>
      <c r="B2" s="173"/>
      <c r="C2" s="174"/>
      <c r="D2" s="174"/>
      <c r="E2" s="174"/>
      <c r="F2" s="174"/>
      <c r="G2" s="174"/>
      <c r="H2" s="174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4"/>
      <c r="AE2" s="174"/>
      <c r="AF2" s="174"/>
      <c r="AG2" s="174"/>
      <c r="AH2" s="174"/>
      <c r="AI2" s="174"/>
      <c r="AJ2" s="182"/>
      <c r="AK2" s="65"/>
      <c r="AL2" s="26"/>
    </row>
    <row r="3" spans="1:38" ht="9.9499999999999993" customHeight="1">
      <c r="A3" s="64"/>
      <c r="B3" s="175"/>
      <c r="C3" s="176"/>
      <c r="D3" s="176"/>
      <c r="E3" s="176"/>
      <c r="F3" s="176"/>
      <c r="G3" s="176"/>
      <c r="H3" s="176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76"/>
      <c r="AE3" s="176"/>
      <c r="AF3" s="176"/>
      <c r="AG3" s="176"/>
      <c r="AH3" s="176"/>
      <c r="AI3" s="176"/>
      <c r="AJ3" s="183"/>
      <c r="AK3" s="65"/>
      <c r="AL3" s="26"/>
    </row>
    <row r="4" spans="1:38" ht="9.9499999999999993" customHeight="1">
      <c r="A4" s="64"/>
      <c r="B4" s="175"/>
      <c r="C4" s="176"/>
      <c r="D4" s="176"/>
      <c r="E4" s="176"/>
      <c r="F4" s="176"/>
      <c r="G4" s="176"/>
      <c r="H4" s="176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76"/>
      <c r="AE4" s="176"/>
      <c r="AF4" s="176"/>
      <c r="AG4" s="176"/>
      <c r="AH4" s="176"/>
      <c r="AI4" s="176"/>
      <c r="AJ4" s="183"/>
      <c r="AK4" s="65"/>
      <c r="AL4" s="26"/>
    </row>
    <row r="5" spans="1:38" ht="9.9499999999999993" customHeight="1">
      <c r="A5" s="64"/>
      <c r="B5" s="175"/>
      <c r="C5" s="176"/>
      <c r="D5" s="176"/>
      <c r="E5" s="176"/>
      <c r="F5" s="176"/>
      <c r="G5" s="176"/>
      <c r="H5" s="176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76"/>
      <c r="AE5" s="176"/>
      <c r="AF5" s="176"/>
      <c r="AG5" s="176"/>
      <c r="AH5" s="176"/>
      <c r="AI5" s="176"/>
      <c r="AJ5" s="183"/>
      <c r="AK5" s="65"/>
      <c r="AL5" s="26"/>
    </row>
    <row r="6" spans="1:38" ht="9.9499999999999993" customHeight="1">
      <c r="A6" s="64"/>
      <c r="B6" s="175"/>
      <c r="C6" s="176"/>
      <c r="D6" s="176"/>
      <c r="E6" s="176"/>
      <c r="F6" s="176"/>
      <c r="G6" s="176"/>
      <c r="H6" s="176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76"/>
      <c r="AE6" s="176"/>
      <c r="AF6" s="176"/>
      <c r="AG6" s="176"/>
      <c r="AH6" s="176"/>
      <c r="AI6" s="176"/>
      <c r="AJ6" s="183"/>
      <c r="AK6" s="65"/>
      <c r="AL6" s="26"/>
    </row>
    <row r="7" spans="1:38" ht="9.9499999999999993" customHeight="1" thickBot="1">
      <c r="A7" s="64"/>
      <c r="B7" s="177"/>
      <c r="C7" s="178"/>
      <c r="D7" s="178"/>
      <c r="E7" s="178"/>
      <c r="F7" s="178"/>
      <c r="G7" s="178"/>
      <c r="H7" s="178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78"/>
      <c r="AE7" s="178"/>
      <c r="AF7" s="178"/>
      <c r="AG7" s="178"/>
      <c r="AH7" s="178"/>
      <c r="AI7" s="178"/>
      <c r="AJ7" s="184"/>
      <c r="AK7" s="65"/>
      <c r="AL7" s="26"/>
    </row>
    <row r="8" spans="1:38" ht="9.9499999999999993" customHeight="1" thickBot="1">
      <c r="A8" s="64"/>
      <c r="B8" s="81"/>
      <c r="C8" s="81"/>
      <c r="D8" s="81"/>
      <c r="E8" s="81"/>
      <c r="F8" s="81"/>
      <c r="G8" s="81"/>
      <c r="H8" s="81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1"/>
      <c r="AE8" s="81"/>
      <c r="AF8" s="81"/>
      <c r="AG8" s="81"/>
      <c r="AH8" s="81"/>
      <c r="AI8" s="81"/>
      <c r="AJ8" s="81"/>
      <c r="AK8" s="65"/>
      <c r="AL8" s="26"/>
    </row>
    <row r="9" spans="1:38" ht="9.9499999999999993" customHeight="1">
      <c r="A9" s="64"/>
      <c r="B9" s="155" t="s">
        <v>223</v>
      </c>
      <c r="C9" s="156"/>
      <c r="D9" s="156"/>
      <c r="E9" s="156"/>
      <c r="F9" s="156"/>
      <c r="G9" s="156"/>
      <c r="H9" s="157"/>
      <c r="I9" s="165">
        <f>ROUND(Generation!O43+Generation!J11/2,0)</f>
        <v>0</v>
      </c>
      <c r="J9" s="165"/>
      <c r="K9" s="185" t="s">
        <v>75</v>
      </c>
      <c r="L9" s="156"/>
      <c r="M9" s="156"/>
      <c r="N9" s="157"/>
      <c r="O9" s="165">
        <v>-10</v>
      </c>
      <c r="P9" s="165"/>
      <c r="Q9" s="165">
        <f>O9+1</f>
        <v>-9</v>
      </c>
      <c r="R9" s="165"/>
      <c r="S9" s="165">
        <f>Q9+1</f>
        <v>-8</v>
      </c>
      <c r="T9" s="165"/>
      <c r="U9" s="165">
        <f>S9+1</f>
        <v>-7</v>
      </c>
      <c r="V9" s="165"/>
      <c r="W9" s="165">
        <f>U9+1</f>
        <v>-6</v>
      </c>
      <c r="X9" s="165"/>
      <c r="Y9" s="165">
        <f>W9+1</f>
        <v>-5</v>
      </c>
      <c r="Z9" s="165"/>
      <c r="AA9" s="165">
        <f>Y9+1</f>
        <v>-4</v>
      </c>
      <c r="AB9" s="165"/>
      <c r="AC9" s="165">
        <f>AA9+1</f>
        <v>-3</v>
      </c>
      <c r="AD9" s="165"/>
      <c r="AE9" s="165">
        <f>AC9+1</f>
        <v>-2</v>
      </c>
      <c r="AF9" s="165"/>
      <c r="AG9" s="165">
        <f>AE9+1</f>
        <v>-1</v>
      </c>
      <c r="AH9" s="165"/>
      <c r="AI9" s="165">
        <f>AG9+1</f>
        <v>0</v>
      </c>
      <c r="AJ9" s="169"/>
      <c r="AK9" s="68"/>
      <c r="AL9" s="26"/>
    </row>
    <row r="10" spans="1:38" ht="9.9499999999999993" customHeight="1">
      <c r="A10" s="64"/>
      <c r="B10" s="158"/>
      <c r="C10" s="159"/>
      <c r="D10" s="159"/>
      <c r="E10" s="159"/>
      <c r="F10" s="159"/>
      <c r="G10" s="159"/>
      <c r="H10" s="160"/>
      <c r="I10" s="129"/>
      <c r="J10" s="129"/>
      <c r="K10" s="186"/>
      <c r="L10" s="187"/>
      <c r="M10" s="187"/>
      <c r="N10" s="188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37"/>
      <c r="AK10" s="68"/>
      <c r="AL10" s="26"/>
    </row>
    <row r="11" spans="1:38" ht="9.9499999999999993" customHeight="1">
      <c r="A11" s="64"/>
      <c r="B11" s="17"/>
      <c r="C11" s="18"/>
      <c r="D11" s="18"/>
      <c r="E11" s="18"/>
      <c r="F11" s="18"/>
      <c r="G11" s="18"/>
      <c r="H11" s="18"/>
      <c r="I11" s="18"/>
      <c r="J11" s="18"/>
      <c r="K11" s="129">
        <f>AI9+1</f>
        <v>1</v>
      </c>
      <c r="L11" s="129"/>
      <c r="M11" s="129">
        <f>K11+1</f>
        <v>2</v>
      </c>
      <c r="N11" s="129"/>
      <c r="O11" s="129">
        <f>M11+1</f>
        <v>3</v>
      </c>
      <c r="P11" s="129"/>
      <c r="Q11" s="129">
        <f>O11+1</f>
        <v>4</v>
      </c>
      <c r="R11" s="129"/>
      <c r="S11" s="129">
        <f>Q11+1</f>
        <v>5</v>
      </c>
      <c r="T11" s="129"/>
      <c r="U11" s="129">
        <f>S11+1</f>
        <v>6</v>
      </c>
      <c r="V11" s="129"/>
      <c r="W11" s="129">
        <f>U11+1</f>
        <v>7</v>
      </c>
      <c r="X11" s="129"/>
      <c r="Y11" s="129">
        <f>W11+1</f>
        <v>8</v>
      </c>
      <c r="Z11" s="129"/>
      <c r="AA11" s="129">
        <f>Y11+1</f>
        <v>9</v>
      </c>
      <c r="AB11" s="129"/>
      <c r="AC11" s="129">
        <f>AA11+1</f>
        <v>10</v>
      </c>
      <c r="AD11" s="129"/>
      <c r="AE11" s="129">
        <f>AC11+1</f>
        <v>11</v>
      </c>
      <c r="AF11" s="129"/>
      <c r="AG11" s="129">
        <f>AE11+1</f>
        <v>12</v>
      </c>
      <c r="AH11" s="129"/>
      <c r="AI11" s="129">
        <f>AG11+1</f>
        <v>13</v>
      </c>
      <c r="AJ11" s="137"/>
      <c r="AK11" s="69"/>
      <c r="AL11" s="26"/>
    </row>
    <row r="12" spans="1:38" ht="9.9499999999999993" customHeight="1">
      <c r="A12" s="64"/>
      <c r="B12" s="17"/>
      <c r="C12" s="18"/>
      <c r="D12" s="18"/>
      <c r="E12" s="18"/>
      <c r="F12" s="18"/>
      <c r="G12" s="18"/>
      <c r="H12" s="18"/>
      <c r="I12" s="18"/>
      <c r="J12" s="18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37"/>
      <c r="AK12" s="69"/>
      <c r="AL12" s="26"/>
    </row>
    <row r="13" spans="1:38" ht="9.9499999999999993" customHeight="1">
      <c r="A13" s="64"/>
      <c r="B13" s="17"/>
      <c r="C13" s="18"/>
      <c r="D13" s="18"/>
      <c r="E13" s="18"/>
      <c r="F13" s="18"/>
      <c r="G13" s="18"/>
      <c r="H13" s="18"/>
      <c r="I13" s="18"/>
      <c r="J13" s="18"/>
      <c r="K13" s="129">
        <f>AI11+1</f>
        <v>14</v>
      </c>
      <c r="L13" s="129"/>
      <c r="M13" s="129">
        <f>K13+1</f>
        <v>15</v>
      </c>
      <c r="N13" s="129"/>
      <c r="O13" s="129">
        <f>M13+1</f>
        <v>16</v>
      </c>
      <c r="P13" s="129"/>
      <c r="Q13" s="129">
        <f>O13+1</f>
        <v>17</v>
      </c>
      <c r="R13" s="129"/>
      <c r="S13" s="129">
        <f>Q13+1</f>
        <v>18</v>
      </c>
      <c r="T13" s="129"/>
      <c r="U13" s="129">
        <f>S13+1</f>
        <v>19</v>
      </c>
      <c r="V13" s="129"/>
      <c r="W13" s="129">
        <f>U13+1</f>
        <v>20</v>
      </c>
      <c r="X13" s="129"/>
      <c r="Y13" s="129">
        <f>W13+1</f>
        <v>21</v>
      </c>
      <c r="Z13" s="129"/>
      <c r="AA13" s="129">
        <f>Y13+1</f>
        <v>22</v>
      </c>
      <c r="AB13" s="129"/>
      <c r="AC13" s="129">
        <f>AA13+1</f>
        <v>23</v>
      </c>
      <c r="AD13" s="129"/>
      <c r="AE13" s="129">
        <f>AC13+1</f>
        <v>24</v>
      </c>
      <c r="AF13" s="129"/>
      <c r="AG13" s="129">
        <f>AE13+1</f>
        <v>25</v>
      </c>
      <c r="AH13" s="129"/>
      <c r="AI13" s="129">
        <f>AG13+1</f>
        <v>26</v>
      </c>
      <c r="AJ13" s="137"/>
      <c r="AK13" s="69"/>
      <c r="AL13" s="26"/>
    </row>
    <row r="14" spans="1:38" ht="9.9499999999999993" customHeight="1">
      <c r="A14" s="64"/>
      <c r="B14" s="17"/>
      <c r="C14" s="18"/>
      <c r="D14" s="18"/>
      <c r="E14" s="16"/>
      <c r="F14" s="16"/>
      <c r="G14" s="18"/>
      <c r="H14" s="18"/>
      <c r="I14" s="18"/>
      <c r="J14" s="18"/>
      <c r="K14" s="129"/>
      <c r="L14" s="129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89"/>
      <c r="AK14" s="69"/>
      <c r="AL14" s="26"/>
    </row>
    <row r="15" spans="1:38" ht="9.9499999999999993" customHeight="1">
      <c r="A15" s="64"/>
      <c r="B15" s="17"/>
      <c r="C15" s="18"/>
      <c r="D15" s="18"/>
      <c r="E15" s="16"/>
      <c r="F15" s="16"/>
      <c r="G15" s="18"/>
      <c r="H15" s="18"/>
      <c r="I15" s="18"/>
      <c r="J15" s="18"/>
      <c r="K15" s="129">
        <f>AI13+1</f>
        <v>27</v>
      </c>
      <c r="L15" s="129"/>
      <c r="M15" s="129">
        <f>K15+1</f>
        <v>28</v>
      </c>
      <c r="N15" s="129"/>
      <c r="O15" s="129">
        <f>M15+1</f>
        <v>29</v>
      </c>
      <c r="P15" s="129"/>
      <c r="Q15" s="129">
        <f>O15+1</f>
        <v>30</v>
      </c>
      <c r="R15" s="129"/>
      <c r="S15" s="129">
        <f>Q15+1</f>
        <v>31</v>
      </c>
      <c r="T15" s="129"/>
      <c r="U15" s="129">
        <f>S15+1</f>
        <v>32</v>
      </c>
      <c r="V15" s="129"/>
      <c r="W15" s="129">
        <f>U15+1</f>
        <v>33</v>
      </c>
      <c r="X15" s="129"/>
      <c r="Y15" s="129">
        <f>W15+1</f>
        <v>34</v>
      </c>
      <c r="Z15" s="129"/>
      <c r="AA15" s="129">
        <f>Y15+1</f>
        <v>35</v>
      </c>
      <c r="AB15" s="129"/>
      <c r="AC15" s="129">
        <f>AA15+1</f>
        <v>36</v>
      </c>
      <c r="AD15" s="129"/>
      <c r="AE15" s="129">
        <f>AC15+1</f>
        <v>37</v>
      </c>
      <c r="AF15" s="129"/>
      <c r="AG15" s="129">
        <f>AE15+1</f>
        <v>38</v>
      </c>
      <c r="AH15" s="129"/>
      <c r="AI15" s="129">
        <f>AG15+1</f>
        <v>39</v>
      </c>
      <c r="AJ15" s="137"/>
      <c r="AK15" s="69"/>
      <c r="AL15" s="26"/>
    </row>
    <row r="16" spans="1:38" ht="9.9499999999999993" customHeight="1" thickBot="1">
      <c r="A16" s="64"/>
      <c r="B16" s="19"/>
      <c r="C16" s="20"/>
      <c r="D16" s="20"/>
      <c r="E16" s="20"/>
      <c r="F16" s="20"/>
      <c r="G16" s="20"/>
      <c r="H16" s="20"/>
      <c r="I16" s="20"/>
      <c r="J16" s="2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51"/>
      <c r="AK16" s="69"/>
      <c r="AL16" s="26"/>
    </row>
    <row r="17" spans="1:38" ht="9.9499999999999993" customHeight="1" thickBot="1">
      <c r="A17" s="6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70"/>
      <c r="AL17" s="26"/>
    </row>
    <row r="18" spans="1:38" ht="9.9499999999999993" customHeight="1">
      <c r="A18" s="64"/>
      <c r="B18" s="161" t="s">
        <v>78</v>
      </c>
      <c r="C18" s="162"/>
      <c r="D18" s="162"/>
      <c r="E18" s="162"/>
      <c r="F18" s="162"/>
      <c r="G18" s="162"/>
      <c r="H18" s="162"/>
      <c r="I18" s="162"/>
      <c r="J18" s="22"/>
      <c r="K18" s="22"/>
      <c r="L18" s="22"/>
      <c r="M18" s="22"/>
      <c r="N18" s="23"/>
      <c r="O18" s="22"/>
      <c r="P18" s="22"/>
      <c r="Q18" s="22"/>
      <c r="R18" s="22"/>
      <c r="S18" s="22"/>
      <c r="T18" s="22"/>
      <c r="U18" s="22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5"/>
      <c r="AK18" s="71"/>
      <c r="AL18" s="26"/>
    </row>
    <row r="19" spans="1:38" ht="9.9499999999999993" customHeight="1">
      <c r="A19" s="64"/>
      <c r="B19" s="163"/>
      <c r="C19" s="164"/>
      <c r="D19" s="164"/>
      <c r="E19" s="164"/>
      <c r="F19" s="164"/>
      <c r="G19" s="164"/>
      <c r="H19" s="164"/>
      <c r="I19" s="164"/>
      <c r="J19" s="26"/>
      <c r="K19" s="26"/>
      <c r="L19" s="26"/>
      <c r="M19" s="26"/>
      <c r="N19" s="27"/>
      <c r="O19" s="26"/>
      <c r="P19" s="26"/>
      <c r="Q19" s="26"/>
      <c r="R19" s="26"/>
      <c r="S19" s="26"/>
      <c r="T19" s="26"/>
      <c r="U19" s="26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  <c r="AK19" s="71"/>
      <c r="AL19" s="26"/>
    </row>
    <row r="20" spans="1:38" ht="9.9499999999999993" customHeight="1">
      <c r="A20" s="64"/>
      <c r="B20" s="166">
        <v>1</v>
      </c>
      <c r="C20" s="140"/>
      <c r="D20" s="140">
        <v>2</v>
      </c>
      <c r="E20" s="140"/>
      <c r="F20" s="140">
        <v>3</v>
      </c>
      <c r="G20" s="140"/>
      <c r="H20" s="140">
        <v>4</v>
      </c>
      <c r="I20" s="140"/>
      <c r="J20" s="140">
        <v>5</v>
      </c>
      <c r="K20" s="140"/>
      <c r="L20" s="140">
        <v>6</v>
      </c>
      <c r="M20" s="140"/>
      <c r="N20" s="140">
        <v>7</v>
      </c>
      <c r="O20" s="140"/>
      <c r="P20" s="140">
        <v>8</v>
      </c>
      <c r="Q20" s="140"/>
      <c r="R20" s="140">
        <v>9</v>
      </c>
      <c r="S20" s="140"/>
      <c r="T20" s="140">
        <v>10</v>
      </c>
      <c r="U20" s="140"/>
      <c r="V20" s="28"/>
      <c r="W20" s="171" t="s">
        <v>76</v>
      </c>
      <c r="X20" s="171"/>
      <c r="Y20" s="171"/>
      <c r="Z20" s="171"/>
      <c r="AA20" s="171"/>
      <c r="AB20" s="129">
        <f>ROUND(Recto!G29/2,0)</f>
        <v>0</v>
      </c>
      <c r="AC20" s="129"/>
      <c r="AD20" s="28"/>
      <c r="AE20" s="28"/>
      <c r="AF20" s="28"/>
      <c r="AG20" s="28"/>
      <c r="AH20" s="28"/>
      <c r="AI20" s="28"/>
      <c r="AJ20" s="29"/>
      <c r="AK20" s="71"/>
      <c r="AL20" s="26"/>
    </row>
    <row r="21" spans="1:38" ht="9.9499999999999993" customHeight="1">
      <c r="A21" s="64"/>
      <c r="B21" s="166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28"/>
      <c r="W21" s="171"/>
      <c r="X21" s="171"/>
      <c r="Y21" s="171"/>
      <c r="Z21" s="171"/>
      <c r="AA21" s="171"/>
      <c r="AB21" s="129"/>
      <c r="AC21" s="129"/>
      <c r="AD21" s="28"/>
      <c r="AE21" s="28"/>
      <c r="AF21" s="28"/>
      <c r="AG21" s="28"/>
      <c r="AH21" s="28"/>
      <c r="AI21" s="28"/>
      <c r="AJ21" s="29"/>
      <c r="AK21" s="71"/>
      <c r="AL21" s="26"/>
    </row>
    <row r="22" spans="1:38" ht="9.9499999999999993" customHeight="1">
      <c r="A22" s="64"/>
      <c r="B22" s="166">
        <v>11</v>
      </c>
      <c r="C22" s="140"/>
      <c r="D22" s="140">
        <v>12</v>
      </c>
      <c r="E22" s="140"/>
      <c r="F22" s="140">
        <v>13</v>
      </c>
      <c r="G22" s="140"/>
      <c r="H22" s="140">
        <v>14</v>
      </c>
      <c r="I22" s="140"/>
      <c r="J22" s="140">
        <v>15</v>
      </c>
      <c r="K22" s="140"/>
      <c r="L22" s="140">
        <v>16</v>
      </c>
      <c r="M22" s="140"/>
      <c r="N22" s="140">
        <v>17</v>
      </c>
      <c r="O22" s="140"/>
      <c r="P22" s="140">
        <v>18</v>
      </c>
      <c r="Q22" s="140"/>
      <c r="R22" s="140">
        <v>19</v>
      </c>
      <c r="S22" s="140"/>
      <c r="T22" s="140">
        <v>20</v>
      </c>
      <c r="U22" s="140"/>
      <c r="V22" s="28"/>
      <c r="W22" s="171" t="s">
        <v>77</v>
      </c>
      <c r="X22" s="171"/>
      <c r="Y22" s="171"/>
      <c r="Z22" s="171"/>
      <c r="AA22" s="171"/>
      <c r="AB22" s="129">
        <f>ROUND(Recto!G29/4,0)</f>
        <v>0</v>
      </c>
      <c r="AC22" s="129"/>
      <c r="AD22" s="28"/>
      <c r="AE22" s="28"/>
      <c r="AF22" s="28"/>
      <c r="AG22" s="28"/>
      <c r="AH22" s="28"/>
      <c r="AI22" s="28"/>
      <c r="AJ22" s="29"/>
      <c r="AK22" s="71"/>
      <c r="AL22" s="26"/>
    </row>
    <row r="23" spans="1:38" ht="9.9499999999999993" customHeight="1" thickBot="1">
      <c r="A23" s="64"/>
      <c r="B23" s="170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30"/>
      <c r="W23" s="190"/>
      <c r="X23" s="190"/>
      <c r="Y23" s="190"/>
      <c r="Z23" s="190"/>
      <c r="AA23" s="190"/>
      <c r="AB23" s="130"/>
      <c r="AC23" s="130"/>
      <c r="AD23" s="30"/>
      <c r="AE23" s="30"/>
      <c r="AF23" s="30"/>
      <c r="AG23" s="30"/>
      <c r="AH23" s="30"/>
      <c r="AI23" s="30"/>
      <c r="AJ23" s="31"/>
      <c r="AK23" s="71"/>
      <c r="AL23" s="26"/>
    </row>
    <row r="24" spans="1:38" ht="9.9499999999999993" customHeight="1" thickBot="1">
      <c r="A24" s="64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71"/>
      <c r="AL24" s="26"/>
    </row>
    <row r="25" spans="1:38" ht="9.9499999999999993" customHeight="1">
      <c r="A25" s="64"/>
      <c r="B25" s="141" t="s">
        <v>224</v>
      </c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65" t="s">
        <v>36</v>
      </c>
      <c r="O25" s="165"/>
      <c r="P25" s="165"/>
      <c r="Q25" s="165" t="s">
        <v>84</v>
      </c>
      <c r="R25" s="165"/>
      <c r="S25" s="169"/>
      <c r="T25" s="55"/>
      <c r="U25" s="141" t="s">
        <v>256</v>
      </c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3"/>
      <c r="AK25" s="71"/>
      <c r="AL25" s="26"/>
    </row>
    <row r="26" spans="1:38" ht="9.9499999999999993" customHeight="1">
      <c r="A26" s="64"/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29"/>
      <c r="O26" s="129"/>
      <c r="P26" s="129"/>
      <c r="Q26" s="129"/>
      <c r="R26" s="129"/>
      <c r="S26" s="137"/>
      <c r="T26" s="55"/>
      <c r="U26" s="144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6"/>
      <c r="AK26" s="71"/>
      <c r="AL26" s="26"/>
    </row>
    <row r="27" spans="1:38" ht="9.9499999999999993" customHeight="1">
      <c r="A27" s="64"/>
      <c r="B27" s="138" t="s">
        <v>225</v>
      </c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29">
        <f>Generation!O43</f>
        <v>0</v>
      </c>
      <c r="O27" s="129"/>
      <c r="P27" s="129"/>
      <c r="Q27" s="129"/>
      <c r="R27" s="129"/>
      <c r="S27" s="137"/>
      <c r="T27" s="83"/>
      <c r="U27" s="149" t="s">
        <v>226</v>
      </c>
      <c r="V27" s="150"/>
      <c r="W27" s="150"/>
      <c r="X27" s="150"/>
      <c r="Y27" s="150"/>
      <c r="Z27" s="150"/>
      <c r="AA27" s="150"/>
      <c r="AB27" s="150"/>
      <c r="AC27" s="150"/>
      <c r="AD27" s="150"/>
      <c r="AE27" s="147" t="s">
        <v>257</v>
      </c>
      <c r="AF27" s="147"/>
      <c r="AG27" s="127" t="s">
        <v>258</v>
      </c>
      <c r="AH27" s="127"/>
      <c r="AI27" s="127"/>
      <c r="AJ27" s="148"/>
      <c r="AK27" s="71"/>
      <c r="AL27" s="26"/>
    </row>
    <row r="28" spans="1:38" ht="9.9499999999999993" customHeight="1">
      <c r="A28" s="64"/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29"/>
      <c r="O28" s="129"/>
      <c r="P28" s="129"/>
      <c r="Q28" s="129"/>
      <c r="R28" s="129"/>
      <c r="S28" s="137"/>
      <c r="T28" s="47"/>
      <c r="U28" s="149"/>
      <c r="V28" s="150"/>
      <c r="W28" s="150"/>
      <c r="X28" s="150"/>
      <c r="Y28" s="150"/>
      <c r="Z28" s="150"/>
      <c r="AA28" s="150"/>
      <c r="AB28" s="150"/>
      <c r="AC28" s="150"/>
      <c r="AD28" s="150"/>
      <c r="AE28" s="147"/>
      <c r="AF28" s="147"/>
      <c r="AG28" s="127"/>
      <c r="AH28" s="127"/>
      <c r="AI28" s="127"/>
      <c r="AJ28" s="148"/>
      <c r="AK28" s="70"/>
      <c r="AL28" s="26"/>
    </row>
    <row r="29" spans="1:38" ht="9.9499999999999993" customHeight="1">
      <c r="A29" s="64"/>
      <c r="B29" s="138" t="s">
        <v>214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29">
        <f>Generation!W40</f>
        <v>0</v>
      </c>
      <c r="O29" s="129"/>
      <c r="P29" s="129"/>
      <c r="Q29" s="129"/>
      <c r="R29" s="129"/>
      <c r="S29" s="137"/>
      <c r="T29" s="55"/>
      <c r="U29" s="122" t="s">
        <v>227</v>
      </c>
      <c r="V29" s="123"/>
      <c r="W29" s="123"/>
      <c r="X29" s="123"/>
      <c r="Y29" s="123"/>
      <c r="Z29" s="123"/>
      <c r="AA29" s="123"/>
      <c r="AB29" s="123"/>
      <c r="AC29" s="123"/>
      <c r="AD29" s="123"/>
      <c r="AE29" s="127">
        <v>-1</v>
      </c>
      <c r="AF29" s="127"/>
      <c r="AG29" s="120" t="s">
        <v>228</v>
      </c>
      <c r="AH29" s="120"/>
      <c r="AI29" s="120"/>
      <c r="AJ29" s="121"/>
      <c r="AK29" s="70"/>
      <c r="AL29" s="26"/>
    </row>
    <row r="30" spans="1:38" ht="9.9499999999999993" customHeight="1">
      <c r="A30" s="64"/>
      <c r="B30" s="138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29"/>
      <c r="O30" s="129"/>
      <c r="P30" s="129"/>
      <c r="Q30" s="129"/>
      <c r="R30" s="129"/>
      <c r="S30" s="137"/>
      <c r="T30" s="55"/>
      <c r="U30" s="122"/>
      <c r="V30" s="123"/>
      <c r="W30" s="123"/>
      <c r="X30" s="123"/>
      <c r="Y30" s="123"/>
      <c r="Z30" s="123"/>
      <c r="AA30" s="123"/>
      <c r="AB30" s="123"/>
      <c r="AC30" s="123"/>
      <c r="AD30" s="123"/>
      <c r="AE30" s="127"/>
      <c r="AF30" s="127"/>
      <c r="AG30" s="120"/>
      <c r="AH30" s="120"/>
      <c r="AI30" s="120"/>
      <c r="AJ30" s="121"/>
      <c r="AK30" s="70"/>
      <c r="AL30" s="26"/>
    </row>
    <row r="31" spans="1:38" ht="9.9499999999999993" customHeight="1">
      <c r="A31" s="64"/>
      <c r="B31" s="138" t="s">
        <v>215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29">
        <f>Generation!W41</f>
        <v>0</v>
      </c>
      <c r="O31" s="129"/>
      <c r="P31" s="129"/>
      <c r="Q31" s="129"/>
      <c r="R31" s="129"/>
      <c r="S31" s="137"/>
      <c r="T31" s="55"/>
      <c r="U31" s="122" t="s">
        <v>229</v>
      </c>
      <c r="V31" s="123"/>
      <c r="W31" s="123"/>
      <c r="X31" s="123"/>
      <c r="Y31" s="123"/>
      <c r="Z31" s="123"/>
      <c r="AA31" s="123"/>
      <c r="AB31" s="123"/>
      <c r="AC31" s="123"/>
      <c r="AD31" s="123"/>
      <c r="AE31" s="127">
        <v>-1</v>
      </c>
      <c r="AF31" s="127"/>
      <c r="AG31" s="120" t="s">
        <v>230</v>
      </c>
      <c r="AH31" s="120"/>
      <c r="AI31" s="120"/>
      <c r="AJ31" s="121"/>
      <c r="AK31" s="70"/>
      <c r="AL31" s="26"/>
    </row>
    <row r="32" spans="1:38" ht="9.9499999999999993" customHeight="1">
      <c r="A32" s="64"/>
      <c r="B32" s="138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29"/>
      <c r="O32" s="129"/>
      <c r="P32" s="129"/>
      <c r="Q32" s="129"/>
      <c r="R32" s="129"/>
      <c r="S32" s="137"/>
      <c r="T32" s="55"/>
      <c r="U32" s="122"/>
      <c r="V32" s="123"/>
      <c r="W32" s="123"/>
      <c r="X32" s="123"/>
      <c r="Y32" s="123"/>
      <c r="Z32" s="123"/>
      <c r="AA32" s="123"/>
      <c r="AB32" s="123"/>
      <c r="AC32" s="123"/>
      <c r="AD32" s="123"/>
      <c r="AE32" s="127"/>
      <c r="AF32" s="127"/>
      <c r="AG32" s="120"/>
      <c r="AH32" s="120"/>
      <c r="AI32" s="120"/>
      <c r="AJ32" s="121"/>
      <c r="AK32" s="70"/>
      <c r="AL32" s="26"/>
    </row>
    <row r="33" spans="1:38" ht="9.9499999999999993" customHeight="1">
      <c r="A33" s="64"/>
      <c r="B33" s="138" t="s">
        <v>216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29">
        <f>Generation!W42</f>
        <v>0</v>
      </c>
      <c r="O33" s="129"/>
      <c r="P33" s="129"/>
      <c r="Q33" s="129"/>
      <c r="R33" s="129"/>
      <c r="S33" s="137"/>
      <c r="T33" s="55"/>
      <c r="U33" s="122" t="s">
        <v>231</v>
      </c>
      <c r="V33" s="123"/>
      <c r="W33" s="123"/>
      <c r="X33" s="123"/>
      <c r="Y33" s="123"/>
      <c r="Z33" s="123"/>
      <c r="AA33" s="123"/>
      <c r="AB33" s="123"/>
      <c r="AC33" s="123"/>
      <c r="AD33" s="123"/>
      <c r="AE33" s="127">
        <v>-1</v>
      </c>
      <c r="AF33" s="127"/>
      <c r="AG33" s="120" t="s">
        <v>232</v>
      </c>
      <c r="AH33" s="120"/>
      <c r="AI33" s="120"/>
      <c r="AJ33" s="121"/>
      <c r="AK33" s="70"/>
      <c r="AL33" s="26"/>
    </row>
    <row r="34" spans="1:38" ht="9.9499999999999993" customHeight="1">
      <c r="A34" s="64"/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29"/>
      <c r="O34" s="129"/>
      <c r="P34" s="129"/>
      <c r="Q34" s="129"/>
      <c r="R34" s="129"/>
      <c r="S34" s="137"/>
      <c r="T34" s="55"/>
      <c r="U34" s="122"/>
      <c r="V34" s="123"/>
      <c r="W34" s="123"/>
      <c r="X34" s="123"/>
      <c r="Y34" s="123"/>
      <c r="Z34" s="123"/>
      <c r="AA34" s="123"/>
      <c r="AB34" s="123"/>
      <c r="AC34" s="123"/>
      <c r="AD34" s="123"/>
      <c r="AE34" s="127"/>
      <c r="AF34" s="127"/>
      <c r="AG34" s="120"/>
      <c r="AH34" s="120"/>
      <c r="AI34" s="120"/>
      <c r="AJ34" s="121"/>
      <c r="AK34" s="70"/>
      <c r="AL34" s="26"/>
    </row>
    <row r="35" spans="1:38" ht="9.9499999999999993" customHeight="1">
      <c r="A35" s="64"/>
      <c r="B35" s="138" t="s">
        <v>217</v>
      </c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29">
        <f>Generation!W43</f>
        <v>0</v>
      </c>
      <c r="O35" s="129"/>
      <c r="P35" s="129"/>
      <c r="Q35" s="129"/>
      <c r="R35" s="129"/>
      <c r="S35" s="137"/>
      <c r="T35" s="55"/>
      <c r="U35" s="122" t="s">
        <v>233</v>
      </c>
      <c r="V35" s="123"/>
      <c r="W35" s="123"/>
      <c r="X35" s="123"/>
      <c r="Y35" s="123"/>
      <c r="Z35" s="123"/>
      <c r="AA35" s="123"/>
      <c r="AB35" s="123"/>
      <c r="AC35" s="123"/>
      <c r="AD35" s="123"/>
      <c r="AE35" s="127">
        <v>-2</v>
      </c>
      <c r="AF35" s="127"/>
      <c r="AG35" s="120" t="s">
        <v>260</v>
      </c>
      <c r="AH35" s="120"/>
      <c r="AI35" s="120"/>
      <c r="AJ35" s="121"/>
      <c r="AK35" s="70"/>
      <c r="AL35" s="26"/>
    </row>
    <row r="36" spans="1:38" ht="9.9499999999999993" customHeight="1">
      <c r="A36" s="64"/>
      <c r="B36" s="138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29"/>
      <c r="O36" s="129"/>
      <c r="P36" s="129"/>
      <c r="Q36" s="129"/>
      <c r="R36" s="129"/>
      <c r="S36" s="137"/>
      <c r="T36" s="55"/>
      <c r="U36" s="122"/>
      <c r="V36" s="123"/>
      <c r="W36" s="123"/>
      <c r="X36" s="123"/>
      <c r="Y36" s="123"/>
      <c r="Z36" s="123"/>
      <c r="AA36" s="123"/>
      <c r="AB36" s="123"/>
      <c r="AC36" s="123"/>
      <c r="AD36" s="123"/>
      <c r="AE36" s="127"/>
      <c r="AF36" s="127"/>
      <c r="AG36" s="120"/>
      <c r="AH36" s="120"/>
      <c r="AI36" s="120"/>
      <c r="AJ36" s="121"/>
      <c r="AK36" s="70"/>
      <c r="AL36" s="26"/>
    </row>
    <row r="37" spans="1:38" ht="9.9499999999999993" customHeight="1">
      <c r="A37" s="64"/>
      <c r="B37" s="138" t="s">
        <v>218</v>
      </c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29">
        <f>Generation!W44</f>
        <v>0</v>
      </c>
      <c r="O37" s="129"/>
      <c r="P37" s="129"/>
      <c r="Q37" s="129"/>
      <c r="R37" s="129"/>
      <c r="S37" s="137"/>
      <c r="T37" s="47"/>
      <c r="U37" s="122" t="s">
        <v>234</v>
      </c>
      <c r="V37" s="123"/>
      <c r="W37" s="123"/>
      <c r="X37" s="123"/>
      <c r="Y37" s="123"/>
      <c r="Z37" s="123"/>
      <c r="AA37" s="123"/>
      <c r="AB37" s="123"/>
      <c r="AC37" s="123"/>
      <c r="AD37" s="123"/>
      <c r="AE37" s="127">
        <v>-2</v>
      </c>
      <c r="AF37" s="127"/>
      <c r="AG37" s="120" t="s">
        <v>261</v>
      </c>
      <c r="AH37" s="120"/>
      <c r="AI37" s="120"/>
      <c r="AJ37" s="121"/>
      <c r="AK37" s="70"/>
      <c r="AL37" s="26"/>
    </row>
    <row r="38" spans="1:38" ht="9.9499999999999993" customHeight="1">
      <c r="A38" s="64"/>
      <c r="B38" s="138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29"/>
      <c r="O38" s="129"/>
      <c r="P38" s="129"/>
      <c r="Q38" s="129"/>
      <c r="R38" s="129"/>
      <c r="S38" s="137"/>
      <c r="T38" s="55"/>
      <c r="U38" s="122"/>
      <c r="V38" s="123"/>
      <c r="W38" s="123"/>
      <c r="X38" s="123"/>
      <c r="Y38" s="123"/>
      <c r="Z38" s="123"/>
      <c r="AA38" s="123"/>
      <c r="AB38" s="123"/>
      <c r="AC38" s="123"/>
      <c r="AD38" s="123"/>
      <c r="AE38" s="127"/>
      <c r="AF38" s="127"/>
      <c r="AG38" s="120"/>
      <c r="AH38" s="120"/>
      <c r="AI38" s="120"/>
      <c r="AJ38" s="121"/>
      <c r="AK38" s="70"/>
      <c r="AL38" s="26"/>
    </row>
    <row r="39" spans="1:38" ht="9.9499999999999993" customHeight="1">
      <c r="A39" s="64"/>
      <c r="B39" s="138" t="s">
        <v>219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29">
        <f>Generation!W45</f>
        <v>0</v>
      </c>
      <c r="O39" s="129"/>
      <c r="P39" s="129"/>
      <c r="Q39" s="129"/>
      <c r="R39" s="129"/>
      <c r="S39" s="137"/>
      <c r="T39" s="55"/>
      <c r="U39" s="122" t="s">
        <v>235</v>
      </c>
      <c r="V39" s="123"/>
      <c r="W39" s="123"/>
      <c r="X39" s="123"/>
      <c r="Y39" s="123"/>
      <c r="Z39" s="123"/>
      <c r="AA39" s="123"/>
      <c r="AB39" s="123"/>
      <c r="AC39" s="123"/>
      <c r="AD39" s="123"/>
      <c r="AE39" s="127">
        <v>-1</v>
      </c>
      <c r="AF39" s="127"/>
      <c r="AG39" s="120" t="s">
        <v>236</v>
      </c>
      <c r="AH39" s="120"/>
      <c r="AI39" s="120"/>
      <c r="AJ39" s="121"/>
      <c r="AK39" s="70"/>
      <c r="AL39" s="26"/>
    </row>
    <row r="40" spans="1:38" ht="9.9499999999999993" customHeight="1">
      <c r="A40" s="64"/>
      <c r="B40" s="138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29"/>
      <c r="O40" s="129"/>
      <c r="P40" s="129"/>
      <c r="Q40" s="129"/>
      <c r="R40" s="129"/>
      <c r="S40" s="137"/>
      <c r="T40" s="55"/>
      <c r="U40" s="122"/>
      <c r="V40" s="123"/>
      <c r="W40" s="123"/>
      <c r="X40" s="123"/>
      <c r="Y40" s="123"/>
      <c r="Z40" s="123"/>
      <c r="AA40" s="123"/>
      <c r="AB40" s="123"/>
      <c r="AC40" s="123"/>
      <c r="AD40" s="123"/>
      <c r="AE40" s="127"/>
      <c r="AF40" s="127"/>
      <c r="AG40" s="120"/>
      <c r="AH40" s="120"/>
      <c r="AI40" s="120"/>
      <c r="AJ40" s="121"/>
      <c r="AK40" s="70"/>
      <c r="AL40" s="26"/>
    </row>
    <row r="41" spans="1:38" ht="9.9499999999999993" customHeight="1">
      <c r="A41" s="64"/>
      <c r="B41" s="138" t="s">
        <v>220</v>
      </c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29">
        <f>Generation!W46</f>
        <v>0</v>
      </c>
      <c r="O41" s="129"/>
      <c r="P41" s="129"/>
      <c r="Q41" s="129"/>
      <c r="R41" s="129"/>
      <c r="S41" s="137"/>
      <c r="T41" s="55"/>
      <c r="U41" s="122" t="s">
        <v>237</v>
      </c>
      <c r="V41" s="123"/>
      <c r="W41" s="123"/>
      <c r="X41" s="123"/>
      <c r="Y41" s="123"/>
      <c r="Z41" s="123"/>
      <c r="AA41" s="123"/>
      <c r="AB41" s="123"/>
      <c r="AC41" s="123"/>
      <c r="AD41" s="123"/>
      <c r="AE41" s="127">
        <v>-1</v>
      </c>
      <c r="AF41" s="127"/>
      <c r="AG41" s="120" t="s">
        <v>238</v>
      </c>
      <c r="AH41" s="120"/>
      <c r="AI41" s="120"/>
      <c r="AJ41" s="121"/>
      <c r="AK41" s="70"/>
      <c r="AL41" s="26"/>
    </row>
    <row r="42" spans="1:38" ht="9.9499999999999993" customHeight="1">
      <c r="A42" s="64"/>
      <c r="B42" s="138"/>
      <c r="C42" s="139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29"/>
      <c r="O42" s="129"/>
      <c r="P42" s="129"/>
      <c r="Q42" s="129"/>
      <c r="R42" s="129"/>
      <c r="S42" s="137"/>
      <c r="T42" s="55"/>
      <c r="U42" s="122"/>
      <c r="V42" s="123"/>
      <c r="W42" s="123"/>
      <c r="X42" s="123"/>
      <c r="Y42" s="123"/>
      <c r="Z42" s="123"/>
      <c r="AA42" s="123"/>
      <c r="AB42" s="123"/>
      <c r="AC42" s="123"/>
      <c r="AD42" s="123"/>
      <c r="AE42" s="127"/>
      <c r="AF42" s="127"/>
      <c r="AG42" s="120"/>
      <c r="AH42" s="120"/>
      <c r="AI42" s="120"/>
      <c r="AJ42" s="121"/>
      <c r="AK42" s="70"/>
      <c r="AL42" s="26"/>
    </row>
    <row r="43" spans="1:38" ht="9.9499999999999993" customHeight="1">
      <c r="A43" s="64"/>
      <c r="B43" s="138" t="s">
        <v>221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29">
        <f>Generation!W47</f>
        <v>0</v>
      </c>
      <c r="O43" s="129"/>
      <c r="P43" s="129"/>
      <c r="Q43" s="129"/>
      <c r="R43" s="129"/>
      <c r="S43" s="137"/>
      <c r="T43" s="55"/>
      <c r="U43" s="122" t="s">
        <v>239</v>
      </c>
      <c r="V43" s="123"/>
      <c r="W43" s="123"/>
      <c r="X43" s="123"/>
      <c r="Y43" s="123"/>
      <c r="Z43" s="123"/>
      <c r="AA43" s="123"/>
      <c r="AB43" s="123"/>
      <c r="AC43" s="123"/>
      <c r="AD43" s="123"/>
      <c r="AE43" s="127" t="s">
        <v>87</v>
      </c>
      <c r="AF43" s="127"/>
      <c r="AG43" s="120"/>
      <c r="AH43" s="120"/>
      <c r="AI43" s="120"/>
      <c r="AJ43" s="121"/>
      <c r="AK43" s="70"/>
      <c r="AL43" s="26"/>
    </row>
    <row r="44" spans="1:38" ht="9.9499999999999993" customHeight="1">
      <c r="A44" s="64"/>
      <c r="B44" s="138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29"/>
      <c r="O44" s="129"/>
      <c r="P44" s="129"/>
      <c r="Q44" s="129"/>
      <c r="R44" s="129"/>
      <c r="S44" s="137"/>
      <c r="T44" s="47"/>
      <c r="U44" s="122"/>
      <c r="V44" s="123"/>
      <c r="W44" s="123"/>
      <c r="X44" s="123"/>
      <c r="Y44" s="123"/>
      <c r="Z44" s="123"/>
      <c r="AA44" s="123"/>
      <c r="AB44" s="123"/>
      <c r="AC44" s="123"/>
      <c r="AD44" s="123"/>
      <c r="AE44" s="127"/>
      <c r="AF44" s="127"/>
      <c r="AG44" s="120"/>
      <c r="AH44" s="120"/>
      <c r="AI44" s="120"/>
      <c r="AJ44" s="121"/>
      <c r="AK44" s="70"/>
      <c r="AL44" s="26"/>
    </row>
    <row r="45" spans="1:38" ht="9.9499999999999993" customHeight="1">
      <c r="A45" s="64"/>
      <c r="B45" s="138" t="s">
        <v>222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29">
        <f>Generation!W48</f>
        <v>0</v>
      </c>
      <c r="O45" s="129"/>
      <c r="P45" s="129"/>
      <c r="Q45" s="129"/>
      <c r="R45" s="129"/>
      <c r="S45" s="137"/>
      <c r="T45" s="47"/>
      <c r="U45" s="122" t="s">
        <v>240</v>
      </c>
      <c r="V45" s="123"/>
      <c r="W45" s="123"/>
      <c r="X45" s="123"/>
      <c r="Y45" s="123"/>
      <c r="Z45" s="123"/>
      <c r="AA45" s="123"/>
      <c r="AB45" s="123"/>
      <c r="AC45" s="123"/>
      <c r="AD45" s="123"/>
      <c r="AE45" s="127" t="s">
        <v>262</v>
      </c>
      <c r="AF45" s="127"/>
      <c r="AG45" s="112"/>
      <c r="AH45" s="112"/>
      <c r="AI45" s="112"/>
      <c r="AJ45" s="113"/>
      <c r="AK45" s="70"/>
      <c r="AL45" s="26"/>
    </row>
    <row r="46" spans="1:38" ht="9.9499999999999993" customHeight="1" thickBot="1">
      <c r="A46" s="64"/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30"/>
      <c r="O46" s="130"/>
      <c r="P46" s="130"/>
      <c r="Q46" s="130"/>
      <c r="R46" s="130"/>
      <c r="S46" s="151"/>
      <c r="T46" s="47"/>
      <c r="U46" s="122"/>
      <c r="V46" s="123"/>
      <c r="W46" s="123"/>
      <c r="X46" s="123"/>
      <c r="Y46" s="123"/>
      <c r="Z46" s="123"/>
      <c r="AA46" s="123"/>
      <c r="AB46" s="123"/>
      <c r="AC46" s="123"/>
      <c r="AD46" s="123"/>
      <c r="AE46" s="127"/>
      <c r="AF46" s="127"/>
      <c r="AG46" s="112"/>
      <c r="AH46" s="112"/>
      <c r="AI46" s="112"/>
      <c r="AJ46" s="113"/>
      <c r="AK46" s="70"/>
      <c r="AL46" s="26"/>
    </row>
    <row r="47" spans="1:38" ht="9.9499999999999993" customHeight="1" thickBot="1">
      <c r="A47" s="64"/>
      <c r="B47" s="84"/>
      <c r="C47" s="84"/>
      <c r="D47" s="84"/>
      <c r="E47" s="84"/>
      <c r="F47" s="84"/>
      <c r="G47" s="84"/>
      <c r="H47" s="47"/>
      <c r="I47" s="47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122" t="s">
        <v>241</v>
      </c>
      <c r="V47" s="123"/>
      <c r="W47" s="123"/>
      <c r="X47" s="123"/>
      <c r="Y47" s="123"/>
      <c r="Z47" s="123"/>
      <c r="AA47" s="123"/>
      <c r="AB47" s="123"/>
      <c r="AC47" s="123"/>
      <c r="AD47" s="123"/>
      <c r="AE47" s="127" t="s">
        <v>263</v>
      </c>
      <c r="AF47" s="127"/>
      <c r="AG47" s="112"/>
      <c r="AH47" s="112"/>
      <c r="AI47" s="112"/>
      <c r="AJ47" s="113"/>
      <c r="AK47" s="70"/>
      <c r="AL47" s="26"/>
    </row>
    <row r="48" spans="1:38" ht="9.9499999999999993" customHeight="1">
      <c r="A48" s="64"/>
      <c r="B48" s="131" t="s">
        <v>272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3"/>
      <c r="T48" s="85"/>
      <c r="U48" s="122"/>
      <c r="V48" s="123"/>
      <c r="W48" s="123"/>
      <c r="X48" s="123"/>
      <c r="Y48" s="123"/>
      <c r="Z48" s="123"/>
      <c r="AA48" s="123"/>
      <c r="AB48" s="123"/>
      <c r="AC48" s="123"/>
      <c r="AD48" s="123"/>
      <c r="AE48" s="127"/>
      <c r="AF48" s="127"/>
      <c r="AG48" s="112"/>
      <c r="AH48" s="112"/>
      <c r="AI48" s="112"/>
      <c r="AJ48" s="113"/>
      <c r="AK48" s="70"/>
      <c r="AL48" s="26"/>
    </row>
    <row r="49" spans="1:38" ht="9.9499999999999993" customHeight="1">
      <c r="A49" s="64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6"/>
      <c r="T49" s="85"/>
      <c r="U49" s="122" t="s">
        <v>242</v>
      </c>
      <c r="V49" s="123"/>
      <c r="W49" s="123"/>
      <c r="X49" s="123"/>
      <c r="Y49" s="123"/>
      <c r="Z49" s="123"/>
      <c r="AA49" s="123"/>
      <c r="AB49" s="123"/>
      <c r="AC49" s="123"/>
      <c r="AD49" s="123"/>
      <c r="AE49" s="127" t="s">
        <v>264</v>
      </c>
      <c r="AF49" s="127"/>
      <c r="AG49" s="112"/>
      <c r="AH49" s="112"/>
      <c r="AI49" s="112"/>
      <c r="AJ49" s="113"/>
      <c r="AK49" s="70"/>
      <c r="AL49" s="26"/>
    </row>
    <row r="50" spans="1:38" ht="9.9499999999999993" customHeight="1">
      <c r="A50" s="64"/>
      <c r="B50" s="50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86"/>
      <c r="O50" s="86"/>
      <c r="P50" s="86"/>
      <c r="Q50" s="86"/>
      <c r="R50" s="86"/>
      <c r="S50" s="87"/>
      <c r="T50" s="85"/>
      <c r="U50" s="122"/>
      <c r="V50" s="123"/>
      <c r="W50" s="123"/>
      <c r="X50" s="123"/>
      <c r="Y50" s="123"/>
      <c r="Z50" s="123"/>
      <c r="AA50" s="123"/>
      <c r="AB50" s="123"/>
      <c r="AC50" s="123"/>
      <c r="AD50" s="123"/>
      <c r="AE50" s="127"/>
      <c r="AF50" s="127"/>
      <c r="AG50" s="112"/>
      <c r="AH50" s="112"/>
      <c r="AI50" s="112"/>
      <c r="AJ50" s="113"/>
      <c r="AK50" s="70"/>
      <c r="AL50" s="26"/>
    </row>
    <row r="51" spans="1:38" ht="9.9499999999999993" customHeight="1">
      <c r="A51" s="64"/>
      <c r="B51" s="50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49"/>
      <c r="T51" s="47"/>
      <c r="U51" s="122" t="s">
        <v>243</v>
      </c>
      <c r="V51" s="123"/>
      <c r="W51" s="123"/>
      <c r="X51" s="123"/>
      <c r="Y51" s="123"/>
      <c r="Z51" s="123"/>
      <c r="AA51" s="123"/>
      <c r="AB51" s="123"/>
      <c r="AC51" s="123"/>
      <c r="AD51" s="123"/>
      <c r="AE51" s="127" t="s">
        <v>265</v>
      </c>
      <c r="AF51" s="127"/>
      <c r="AG51" s="112"/>
      <c r="AH51" s="112"/>
      <c r="AI51" s="112"/>
      <c r="AJ51" s="113"/>
      <c r="AK51" s="70"/>
      <c r="AL51" s="26"/>
    </row>
    <row r="52" spans="1:38" ht="9.9499999999999993" customHeight="1">
      <c r="A52" s="64"/>
      <c r="B52" s="50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88"/>
      <c r="O52" s="88"/>
      <c r="P52" s="88"/>
      <c r="Q52" s="88"/>
      <c r="R52" s="88"/>
      <c r="S52" s="89"/>
      <c r="T52" s="90"/>
      <c r="U52" s="122"/>
      <c r="V52" s="123"/>
      <c r="W52" s="123"/>
      <c r="X52" s="123"/>
      <c r="Y52" s="123"/>
      <c r="Z52" s="123"/>
      <c r="AA52" s="123"/>
      <c r="AB52" s="123"/>
      <c r="AC52" s="123"/>
      <c r="AD52" s="123"/>
      <c r="AE52" s="127"/>
      <c r="AF52" s="127"/>
      <c r="AG52" s="112"/>
      <c r="AH52" s="112"/>
      <c r="AI52" s="112"/>
      <c r="AJ52" s="113"/>
      <c r="AK52" s="70"/>
      <c r="AL52" s="26"/>
    </row>
    <row r="53" spans="1:38" ht="9.9499999999999993" customHeight="1">
      <c r="A53" s="64"/>
      <c r="B53" s="50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88"/>
      <c r="O53" s="88"/>
      <c r="P53" s="88"/>
      <c r="Q53" s="88"/>
      <c r="R53" s="88"/>
      <c r="S53" s="89"/>
      <c r="T53" s="90"/>
      <c r="U53" s="122" t="s">
        <v>244</v>
      </c>
      <c r="V53" s="123"/>
      <c r="W53" s="123"/>
      <c r="X53" s="123"/>
      <c r="Y53" s="123"/>
      <c r="Z53" s="123"/>
      <c r="AA53" s="123"/>
      <c r="AB53" s="123"/>
      <c r="AC53" s="123"/>
      <c r="AD53" s="123"/>
      <c r="AE53" s="127" t="s">
        <v>262</v>
      </c>
      <c r="AF53" s="127"/>
      <c r="AG53" s="112"/>
      <c r="AH53" s="112"/>
      <c r="AI53" s="112"/>
      <c r="AJ53" s="113"/>
      <c r="AK53" s="70"/>
      <c r="AL53" s="26"/>
    </row>
    <row r="54" spans="1:38" ht="9.9499999999999993" customHeight="1">
      <c r="A54" s="64"/>
      <c r="B54" s="50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45"/>
      <c r="O54" s="45"/>
      <c r="P54" s="45"/>
      <c r="Q54" s="45"/>
      <c r="R54" s="45"/>
      <c r="S54" s="91"/>
      <c r="T54" s="58"/>
      <c r="U54" s="122"/>
      <c r="V54" s="123"/>
      <c r="W54" s="123"/>
      <c r="X54" s="123"/>
      <c r="Y54" s="123"/>
      <c r="Z54" s="123"/>
      <c r="AA54" s="123"/>
      <c r="AB54" s="123"/>
      <c r="AC54" s="123"/>
      <c r="AD54" s="123"/>
      <c r="AE54" s="127"/>
      <c r="AF54" s="127"/>
      <c r="AG54" s="112"/>
      <c r="AH54" s="112"/>
      <c r="AI54" s="112"/>
      <c r="AJ54" s="113"/>
      <c r="AK54" s="70"/>
      <c r="AL54" s="26"/>
    </row>
    <row r="55" spans="1:38" ht="9.9499999999999993" customHeight="1">
      <c r="A55" s="64"/>
      <c r="B55" s="50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45"/>
      <c r="O55" s="45"/>
      <c r="P55" s="45"/>
      <c r="Q55" s="45"/>
      <c r="R55" s="45"/>
      <c r="S55" s="91"/>
      <c r="T55" s="58"/>
      <c r="U55" s="122" t="s">
        <v>245</v>
      </c>
      <c r="V55" s="123"/>
      <c r="W55" s="123"/>
      <c r="X55" s="123"/>
      <c r="Y55" s="123"/>
      <c r="Z55" s="123"/>
      <c r="AA55" s="123"/>
      <c r="AB55" s="123"/>
      <c r="AC55" s="123"/>
      <c r="AD55" s="123"/>
      <c r="AE55" s="127" t="s">
        <v>266</v>
      </c>
      <c r="AF55" s="127"/>
      <c r="AG55" s="112"/>
      <c r="AH55" s="112"/>
      <c r="AI55" s="112"/>
      <c r="AJ55" s="113"/>
      <c r="AK55" s="70"/>
      <c r="AL55" s="26"/>
    </row>
    <row r="56" spans="1:38" ht="9.9499999999999993" customHeight="1">
      <c r="A56" s="64"/>
      <c r="B56" s="50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45"/>
      <c r="O56" s="45"/>
      <c r="P56" s="92"/>
      <c r="Q56" s="92"/>
      <c r="R56" s="92"/>
      <c r="S56" s="93"/>
      <c r="T56" s="58"/>
      <c r="U56" s="122"/>
      <c r="V56" s="123"/>
      <c r="W56" s="123"/>
      <c r="X56" s="123"/>
      <c r="Y56" s="123"/>
      <c r="Z56" s="123"/>
      <c r="AA56" s="123"/>
      <c r="AB56" s="123"/>
      <c r="AC56" s="123"/>
      <c r="AD56" s="123"/>
      <c r="AE56" s="127"/>
      <c r="AF56" s="127"/>
      <c r="AG56" s="112"/>
      <c r="AH56" s="112"/>
      <c r="AI56" s="112"/>
      <c r="AJ56" s="113"/>
      <c r="AK56" s="70"/>
      <c r="AL56" s="26"/>
    </row>
    <row r="57" spans="1:38" ht="9.9499999999999993" customHeight="1">
      <c r="A57" s="64"/>
      <c r="B57" s="50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45"/>
      <c r="O57" s="45"/>
      <c r="P57" s="92"/>
      <c r="Q57" s="92"/>
      <c r="R57" s="92"/>
      <c r="S57" s="93"/>
      <c r="T57" s="58"/>
      <c r="U57" s="122" t="s">
        <v>246</v>
      </c>
      <c r="V57" s="123"/>
      <c r="W57" s="123"/>
      <c r="X57" s="123"/>
      <c r="Y57" s="123"/>
      <c r="Z57" s="123"/>
      <c r="AA57" s="123"/>
      <c r="AB57" s="123"/>
      <c r="AC57" s="123"/>
      <c r="AD57" s="123"/>
      <c r="AE57" s="127" t="s">
        <v>263</v>
      </c>
      <c r="AF57" s="127"/>
      <c r="AG57" s="112"/>
      <c r="AH57" s="112"/>
      <c r="AI57" s="112"/>
      <c r="AJ57" s="113"/>
      <c r="AK57" s="70"/>
      <c r="AL57" s="26"/>
    </row>
    <row r="58" spans="1:38" ht="9.9499999999999993" customHeight="1">
      <c r="A58" s="64"/>
      <c r="B58" s="50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45"/>
      <c r="O58" s="45"/>
      <c r="P58" s="45"/>
      <c r="Q58" s="45"/>
      <c r="R58" s="45"/>
      <c r="S58" s="91"/>
      <c r="T58" s="57"/>
      <c r="U58" s="122"/>
      <c r="V58" s="123"/>
      <c r="W58" s="123"/>
      <c r="X58" s="123"/>
      <c r="Y58" s="123"/>
      <c r="Z58" s="123"/>
      <c r="AA58" s="123"/>
      <c r="AB58" s="123"/>
      <c r="AC58" s="123"/>
      <c r="AD58" s="123"/>
      <c r="AE58" s="127"/>
      <c r="AF58" s="127"/>
      <c r="AG58" s="112"/>
      <c r="AH58" s="112"/>
      <c r="AI58" s="112"/>
      <c r="AJ58" s="113"/>
      <c r="AK58" s="70"/>
      <c r="AL58" s="26"/>
    </row>
    <row r="59" spans="1:38" ht="9.9499999999999993" customHeight="1">
      <c r="A59" s="64"/>
      <c r="B59" s="5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45"/>
      <c r="O59" s="45"/>
      <c r="P59" s="45"/>
      <c r="Q59" s="45"/>
      <c r="R59" s="45"/>
      <c r="S59" s="91"/>
      <c r="T59" s="57"/>
      <c r="U59" s="122" t="s">
        <v>247</v>
      </c>
      <c r="V59" s="123"/>
      <c r="W59" s="123"/>
      <c r="X59" s="123"/>
      <c r="Y59" s="123"/>
      <c r="Z59" s="123"/>
      <c r="AA59" s="123"/>
      <c r="AB59" s="123"/>
      <c r="AC59" s="123"/>
      <c r="AD59" s="123"/>
      <c r="AE59" s="127" t="s">
        <v>264</v>
      </c>
      <c r="AF59" s="127"/>
      <c r="AG59" s="112"/>
      <c r="AH59" s="112"/>
      <c r="AI59" s="112"/>
      <c r="AJ59" s="113"/>
      <c r="AK59" s="70"/>
      <c r="AL59" s="26"/>
    </row>
    <row r="60" spans="1:38" ht="9.9499999999999993" customHeight="1">
      <c r="A60" s="64"/>
      <c r="B60" s="50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45"/>
      <c r="O60" s="45"/>
      <c r="P60" s="45"/>
      <c r="Q60" s="45"/>
      <c r="R60" s="45"/>
      <c r="S60" s="91"/>
      <c r="T60" s="57"/>
      <c r="U60" s="122"/>
      <c r="V60" s="123"/>
      <c r="W60" s="123"/>
      <c r="X60" s="123"/>
      <c r="Y60" s="123"/>
      <c r="Z60" s="123"/>
      <c r="AA60" s="123"/>
      <c r="AB60" s="123"/>
      <c r="AC60" s="123"/>
      <c r="AD60" s="123"/>
      <c r="AE60" s="127"/>
      <c r="AF60" s="127"/>
      <c r="AG60" s="112"/>
      <c r="AH60" s="112"/>
      <c r="AI60" s="112"/>
      <c r="AJ60" s="113"/>
      <c r="AK60" s="70"/>
      <c r="AL60" s="26"/>
    </row>
    <row r="61" spans="1:38" ht="9.9499999999999993" customHeight="1">
      <c r="A61" s="64"/>
      <c r="B61" s="50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45"/>
      <c r="O61" s="45"/>
      <c r="P61" s="45"/>
      <c r="Q61" s="45"/>
      <c r="R61" s="45"/>
      <c r="S61" s="91"/>
      <c r="T61" s="57"/>
      <c r="U61" s="122" t="s">
        <v>248</v>
      </c>
      <c r="V61" s="123"/>
      <c r="W61" s="123"/>
      <c r="X61" s="123"/>
      <c r="Y61" s="123"/>
      <c r="Z61" s="123"/>
      <c r="AA61" s="123"/>
      <c r="AB61" s="123"/>
      <c r="AC61" s="123"/>
      <c r="AD61" s="123"/>
      <c r="AE61" s="127" t="s">
        <v>264</v>
      </c>
      <c r="AF61" s="127"/>
      <c r="AG61" s="114" t="s">
        <v>269</v>
      </c>
      <c r="AH61" s="115"/>
      <c r="AI61" s="115"/>
      <c r="AJ61" s="116"/>
      <c r="AK61" s="70"/>
      <c r="AL61" s="26"/>
    </row>
    <row r="62" spans="1:38" ht="9.9499999999999993" customHeight="1">
      <c r="A62" s="64"/>
      <c r="B62" s="50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45"/>
      <c r="O62" s="45"/>
      <c r="P62" s="45"/>
      <c r="Q62" s="45"/>
      <c r="R62" s="45"/>
      <c r="S62" s="91"/>
      <c r="T62" s="57"/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7"/>
      <c r="AF62" s="127"/>
      <c r="AG62" s="117"/>
      <c r="AH62" s="118"/>
      <c r="AI62" s="118"/>
      <c r="AJ62" s="119"/>
      <c r="AK62" s="70"/>
      <c r="AL62" s="26"/>
    </row>
    <row r="63" spans="1:38" ht="9.9499999999999993" customHeight="1">
      <c r="A63" s="64"/>
      <c r="B63" s="50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45"/>
      <c r="O63" s="45"/>
      <c r="P63" s="45"/>
      <c r="Q63" s="45"/>
      <c r="R63" s="45"/>
      <c r="S63" s="91"/>
      <c r="T63" s="57"/>
      <c r="U63" s="122" t="s">
        <v>259</v>
      </c>
      <c r="V63" s="123"/>
      <c r="W63" s="123"/>
      <c r="X63" s="123"/>
      <c r="Y63" s="123"/>
      <c r="Z63" s="123"/>
      <c r="AA63" s="123"/>
      <c r="AB63" s="123"/>
      <c r="AC63" s="123"/>
      <c r="AD63" s="123"/>
      <c r="AE63" s="126" t="s">
        <v>267</v>
      </c>
      <c r="AF63" s="126"/>
      <c r="AG63" s="112"/>
      <c r="AH63" s="112"/>
      <c r="AI63" s="112"/>
      <c r="AJ63" s="113"/>
      <c r="AK63" s="70"/>
      <c r="AL63" s="26"/>
    </row>
    <row r="64" spans="1:38" ht="9.9499999999999993" customHeight="1">
      <c r="A64" s="64"/>
      <c r="B64" s="50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45"/>
      <c r="O64" s="45"/>
      <c r="P64" s="45"/>
      <c r="Q64" s="45"/>
      <c r="R64" s="45"/>
      <c r="S64" s="91"/>
      <c r="T64" s="57"/>
      <c r="U64" s="122"/>
      <c r="V64" s="123"/>
      <c r="W64" s="123"/>
      <c r="X64" s="123"/>
      <c r="Y64" s="123"/>
      <c r="Z64" s="123"/>
      <c r="AA64" s="123"/>
      <c r="AB64" s="123"/>
      <c r="AC64" s="123"/>
      <c r="AD64" s="123"/>
      <c r="AE64" s="126"/>
      <c r="AF64" s="126"/>
      <c r="AG64" s="112"/>
      <c r="AH64" s="112"/>
      <c r="AI64" s="112"/>
      <c r="AJ64" s="113"/>
      <c r="AK64" s="70"/>
      <c r="AL64" s="26"/>
    </row>
    <row r="65" spans="1:38" ht="9.9499999999999993" customHeight="1">
      <c r="A65" s="64"/>
      <c r="B65" s="50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45"/>
      <c r="O65" s="45"/>
      <c r="P65" s="45"/>
      <c r="Q65" s="45"/>
      <c r="R65" s="45"/>
      <c r="S65" s="91"/>
      <c r="T65" s="57"/>
      <c r="U65" s="122" t="s">
        <v>249</v>
      </c>
      <c r="V65" s="123"/>
      <c r="W65" s="123"/>
      <c r="X65" s="123"/>
      <c r="Y65" s="123"/>
      <c r="Z65" s="123"/>
      <c r="AA65" s="123"/>
      <c r="AB65" s="123"/>
      <c r="AC65" s="123"/>
      <c r="AD65" s="123"/>
      <c r="AE65" s="126" t="s">
        <v>268</v>
      </c>
      <c r="AF65" s="126"/>
      <c r="AG65" s="112"/>
      <c r="AH65" s="112"/>
      <c r="AI65" s="112"/>
      <c r="AJ65" s="113"/>
      <c r="AK65" s="70"/>
      <c r="AL65" s="26"/>
    </row>
    <row r="66" spans="1:38" ht="9.9499999999999993" customHeight="1">
      <c r="A66" s="64"/>
      <c r="B66" s="94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49"/>
      <c r="T66" s="47"/>
      <c r="U66" s="122"/>
      <c r="V66" s="123"/>
      <c r="W66" s="123"/>
      <c r="X66" s="123"/>
      <c r="Y66" s="123"/>
      <c r="Z66" s="123"/>
      <c r="AA66" s="123"/>
      <c r="AB66" s="123"/>
      <c r="AC66" s="123"/>
      <c r="AD66" s="123"/>
      <c r="AE66" s="126"/>
      <c r="AF66" s="126"/>
      <c r="AG66" s="112"/>
      <c r="AH66" s="112"/>
      <c r="AI66" s="112"/>
      <c r="AJ66" s="113"/>
      <c r="AK66" s="70"/>
      <c r="AL66" s="26"/>
    </row>
    <row r="67" spans="1:38" ht="9.9499999999999993" customHeight="1">
      <c r="A67" s="64"/>
      <c r="B67" s="95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92"/>
      <c r="O67" s="92"/>
      <c r="P67" s="92"/>
      <c r="Q67" s="92"/>
      <c r="R67" s="92"/>
      <c r="S67" s="93"/>
      <c r="T67" s="96"/>
      <c r="U67" s="122" t="s">
        <v>250</v>
      </c>
      <c r="V67" s="123"/>
      <c r="W67" s="123"/>
      <c r="X67" s="123"/>
      <c r="Y67" s="123"/>
      <c r="Z67" s="123"/>
      <c r="AA67" s="123"/>
      <c r="AB67" s="123"/>
      <c r="AC67" s="123"/>
      <c r="AD67" s="123"/>
      <c r="AE67" s="127" t="s">
        <v>262</v>
      </c>
      <c r="AF67" s="127"/>
      <c r="AG67" s="112"/>
      <c r="AH67" s="112"/>
      <c r="AI67" s="112"/>
      <c r="AJ67" s="113"/>
      <c r="AK67" s="70"/>
      <c r="AL67" s="26"/>
    </row>
    <row r="68" spans="1:38" ht="9.9499999999999993" customHeight="1" thickBot="1">
      <c r="A68" s="64"/>
      <c r="B68" s="10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9"/>
      <c r="O68" s="109"/>
      <c r="P68" s="109"/>
      <c r="Q68" s="109"/>
      <c r="R68" s="109"/>
      <c r="S68" s="110"/>
      <c r="T68" s="96"/>
      <c r="U68" s="122"/>
      <c r="V68" s="123"/>
      <c r="W68" s="123"/>
      <c r="X68" s="123"/>
      <c r="Y68" s="123"/>
      <c r="Z68" s="123"/>
      <c r="AA68" s="123"/>
      <c r="AB68" s="123"/>
      <c r="AC68" s="123"/>
      <c r="AD68" s="123"/>
      <c r="AE68" s="127"/>
      <c r="AF68" s="127"/>
      <c r="AG68" s="112"/>
      <c r="AH68" s="112"/>
      <c r="AI68" s="112"/>
      <c r="AJ68" s="113"/>
      <c r="AK68" s="70"/>
      <c r="AL68" s="26"/>
    </row>
    <row r="69" spans="1:38" ht="9.9499999999999993" customHeight="1" thickBot="1">
      <c r="A69" s="64"/>
      <c r="B69" s="84"/>
      <c r="C69" s="84"/>
      <c r="D69" s="84"/>
      <c r="E69" s="84"/>
      <c r="F69" s="84"/>
      <c r="G69" s="84"/>
      <c r="H69" s="47"/>
      <c r="I69" s="47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97"/>
      <c r="U69" s="122" t="s">
        <v>251</v>
      </c>
      <c r="V69" s="123"/>
      <c r="W69" s="123"/>
      <c r="X69" s="123"/>
      <c r="Y69" s="123"/>
      <c r="Z69" s="123"/>
      <c r="AA69" s="123"/>
      <c r="AB69" s="123"/>
      <c r="AC69" s="123"/>
      <c r="AD69" s="123"/>
      <c r="AE69" s="127" t="s">
        <v>266</v>
      </c>
      <c r="AF69" s="127"/>
      <c r="AG69" s="112"/>
      <c r="AH69" s="112"/>
      <c r="AI69" s="112"/>
      <c r="AJ69" s="113"/>
      <c r="AK69" s="70"/>
      <c r="AL69" s="26"/>
    </row>
    <row r="70" spans="1:38" ht="9.9499999999999993" customHeight="1">
      <c r="A70" s="64"/>
      <c r="B70" s="131" t="s">
        <v>312</v>
      </c>
      <c r="C70" s="132"/>
      <c r="D70" s="132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3"/>
      <c r="T70" s="97"/>
      <c r="U70" s="122"/>
      <c r="V70" s="123"/>
      <c r="W70" s="123"/>
      <c r="X70" s="123"/>
      <c r="Y70" s="123"/>
      <c r="Z70" s="123"/>
      <c r="AA70" s="123"/>
      <c r="AB70" s="123"/>
      <c r="AC70" s="123"/>
      <c r="AD70" s="123"/>
      <c r="AE70" s="127"/>
      <c r="AF70" s="127"/>
      <c r="AG70" s="112"/>
      <c r="AH70" s="112"/>
      <c r="AI70" s="112"/>
      <c r="AJ70" s="113"/>
      <c r="AK70" s="70"/>
      <c r="AL70" s="26"/>
    </row>
    <row r="71" spans="1:38" ht="9.9499999999999993" customHeight="1">
      <c r="A71" s="64"/>
      <c r="B71" s="134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6"/>
      <c r="T71" s="97"/>
      <c r="U71" s="122" t="s">
        <v>252</v>
      </c>
      <c r="V71" s="123"/>
      <c r="W71" s="123"/>
      <c r="X71" s="123"/>
      <c r="Y71" s="123"/>
      <c r="Z71" s="123"/>
      <c r="AA71" s="123"/>
      <c r="AB71" s="123"/>
      <c r="AC71" s="123"/>
      <c r="AD71" s="123"/>
      <c r="AE71" s="127" t="s">
        <v>263</v>
      </c>
      <c r="AF71" s="127"/>
      <c r="AG71" s="112"/>
      <c r="AH71" s="112"/>
      <c r="AI71" s="112"/>
      <c r="AJ71" s="113"/>
      <c r="AK71" s="70"/>
      <c r="AL71" s="26"/>
    </row>
    <row r="72" spans="1:38" ht="9.9499999999999993" customHeight="1">
      <c r="A72" s="64"/>
      <c r="B72" s="193" t="s">
        <v>311</v>
      </c>
      <c r="C72" s="191"/>
      <c r="D72" s="191"/>
      <c r="E72" s="191"/>
      <c r="F72" s="191"/>
      <c r="G72" s="191"/>
      <c r="H72" s="191" t="s">
        <v>303</v>
      </c>
      <c r="I72" s="191"/>
      <c r="J72" s="191"/>
      <c r="K72" s="191" t="s">
        <v>311</v>
      </c>
      <c r="L72" s="191"/>
      <c r="M72" s="191"/>
      <c r="N72" s="191"/>
      <c r="O72" s="191"/>
      <c r="P72" s="191"/>
      <c r="Q72" s="191" t="s">
        <v>303</v>
      </c>
      <c r="R72" s="191"/>
      <c r="S72" s="192"/>
      <c r="T72" s="97"/>
      <c r="U72" s="122"/>
      <c r="V72" s="123"/>
      <c r="W72" s="123"/>
      <c r="X72" s="123"/>
      <c r="Y72" s="123"/>
      <c r="Z72" s="123"/>
      <c r="AA72" s="123"/>
      <c r="AB72" s="123"/>
      <c r="AC72" s="123"/>
      <c r="AD72" s="123"/>
      <c r="AE72" s="127"/>
      <c r="AF72" s="127"/>
      <c r="AG72" s="112"/>
      <c r="AH72" s="112"/>
      <c r="AI72" s="112"/>
      <c r="AJ72" s="113"/>
      <c r="AK72" s="70"/>
      <c r="AL72" s="26"/>
    </row>
    <row r="73" spans="1:38" ht="9.9499999999999993" customHeight="1">
      <c r="A73" s="64"/>
      <c r="B73" s="193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91"/>
      <c r="O73" s="191"/>
      <c r="P73" s="191"/>
      <c r="Q73" s="191"/>
      <c r="R73" s="191"/>
      <c r="S73" s="192"/>
      <c r="T73" s="97"/>
      <c r="U73" s="122" t="s">
        <v>253</v>
      </c>
      <c r="V73" s="123"/>
      <c r="W73" s="123"/>
      <c r="X73" s="123"/>
      <c r="Y73" s="123"/>
      <c r="Z73" s="123"/>
      <c r="AA73" s="123"/>
      <c r="AB73" s="123"/>
      <c r="AC73" s="123"/>
      <c r="AD73" s="123"/>
      <c r="AE73" s="127" t="s">
        <v>264</v>
      </c>
      <c r="AF73" s="127"/>
      <c r="AG73" s="112"/>
      <c r="AH73" s="112"/>
      <c r="AI73" s="112"/>
      <c r="AJ73" s="113"/>
      <c r="AK73" s="70"/>
      <c r="AL73" s="26"/>
    </row>
    <row r="74" spans="1:38" ht="9.9499999999999993" customHeight="1">
      <c r="A74" s="64"/>
      <c r="B74" s="194" t="s">
        <v>307</v>
      </c>
      <c r="C74" s="195"/>
      <c r="D74" s="195"/>
      <c r="E74" s="195"/>
      <c r="F74" s="195"/>
      <c r="G74" s="195"/>
      <c r="H74" s="198" t="s">
        <v>88</v>
      </c>
      <c r="I74" s="198"/>
      <c r="J74" s="198"/>
      <c r="K74" s="195" t="s">
        <v>304</v>
      </c>
      <c r="L74" s="195"/>
      <c r="M74" s="195"/>
      <c r="N74" s="195"/>
      <c r="O74" s="195"/>
      <c r="P74" s="195"/>
      <c r="Q74" s="198">
        <v>-2</v>
      </c>
      <c r="R74" s="198"/>
      <c r="S74" s="200"/>
      <c r="T74" s="97"/>
      <c r="U74" s="122"/>
      <c r="V74" s="123"/>
      <c r="W74" s="123"/>
      <c r="X74" s="123"/>
      <c r="Y74" s="123"/>
      <c r="Z74" s="123"/>
      <c r="AA74" s="123"/>
      <c r="AB74" s="123"/>
      <c r="AC74" s="123"/>
      <c r="AD74" s="123"/>
      <c r="AE74" s="127"/>
      <c r="AF74" s="127"/>
      <c r="AG74" s="112"/>
      <c r="AH74" s="112"/>
      <c r="AI74" s="112"/>
      <c r="AJ74" s="113"/>
      <c r="AK74" s="70"/>
      <c r="AL74" s="26"/>
    </row>
    <row r="75" spans="1:38" ht="9.9499999999999993" customHeight="1">
      <c r="A75" s="64"/>
      <c r="B75" s="194"/>
      <c r="C75" s="195"/>
      <c r="D75" s="195"/>
      <c r="E75" s="195"/>
      <c r="F75" s="195"/>
      <c r="G75" s="195"/>
      <c r="H75" s="198"/>
      <c r="I75" s="198"/>
      <c r="J75" s="198"/>
      <c r="K75" s="195"/>
      <c r="L75" s="195"/>
      <c r="M75" s="195"/>
      <c r="N75" s="195"/>
      <c r="O75" s="195"/>
      <c r="P75" s="195"/>
      <c r="Q75" s="198"/>
      <c r="R75" s="198"/>
      <c r="S75" s="200"/>
      <c r="T75" s="97"/>
      <c r="U75" s="122" t="s">
        <v>254</v>
      </c>
      <c r="V75" s="123"/>
      <c r="W75" s="123"/>
      <c r="X75" s="123"/>
      <c r="Y75" s="123"/>
      <c r="Z75" s="123"/>
      <c r="AA75" s="123"/>
      <c r="AB75" s="123"/>
      <c r="AC75" s="123"/>
      <c r="AD75" s="123"/>
      <c r="AE75" s="127" t="s">
        <v>266</v>
      </c>
      <c r="AF75" s="127"/>
      <c r="AG75" s="112"/>
      <c r="AH75" s="112"/>
      <c r="AI75" s="112"/>
      <c r="AJ75" s="113"/>
      <c r="AK75" s="70"/>
      <c r="AL75" s="26"/>
    </row>
    <row r="76" spans="1:38" ht="9.9499999999999993" customHeight="1">
      <c r="A76" s="64"/>
      <c r="B76" s="194" t="s">
        <v>308</v>
      </c>
      <c r="C76" s="195"/>
      <c r="D76" s="195"/>
      <c r="E76" s="195"/>
      <c r="F76" s="195"/>
      <c r="G76" s="195"/>
      <c r="H76" s="198" t="s">
        <v>87</v>
      </c>
      <c r="I76" s="198"/>
      <c r="J76" s="198"/>
      <c r="K76" s="195" t="s">
        <v>305</v>
      </c>
      <c r="L76" s="195"/>
      <c r="M76" s="195"/>
      <c r="N76" s="195"/>
      <c r="O76" s="195"/>
      <c r="P76" s="195"/>
      <c r="Q76" s="198">
        <v>-3</v>
      </c>
      <c r="R76" s="198"/>
      <c r="S76" s="200"/>
      <c r="T76" s="97"/>
      <c r="U76" s="122"/>
      <c r="V76" s="123"/>
      <c r="W76" s="123"/>
      <c r="X76" s="123"/>
      <c r="Y76" s="123"/>
      <c r="Z76" s="123"/>
      <c r="AA76" s="123"/>
      <c r="AB76" s="123"/>
      <c r="AC76" s="123"/>
      <c r="AD76" s="123"/>
      <c r="AE76" s="127"/>
      <c r="AF76" s="127"/>
      <c r="AG76" s="112"/>
      <c r="AH76" s="112"/>
      <c r="AI76" s="112"/>
      <c r="AJ76" s="113"/>
      <c r="AK76" s="70"/>
      <c r="AL76" s="26"/>
    </row>
    <row r="77" spans="1:38" ht="9.9499999999999993" customHeight="1">
      <c r="A77" s="64"/>
      <c r="B77" s="194"/>
      <c r="C77" s="195"/>
      <c r="D77" s="195"/>
      <c r="E77" s="195"/>
      <c r="F77" s="195"/>
      <c r="G77" s="195"/>
      <c r="H77" s="198"/>
      <c r="I77" s="198"/>
      <c r="J77" s="198"/>
      <c r="K77" s="195"/>
      <c r="L77" s="195"/>
      <c r="M77" s="195"/>
      <c r="N77" s="195"/>
      <c r="O77" s="195"/>
      <c r="P77" s="195"/>
      <c r="Q77" s="198"/>
      <c r="R77" s="198"/>
      <c r="S77" s="200"/>
      <c r="T77" s="97"/>
      <c r="U77" s="122" t="s">
        <v>255</v>
      </c>
      <c r="V77" s="123"/>
      <c r="W77" s="123"/>
      <c r="X77" s="123"/>
      <c r="Y77" s="123"/>
      <c r="Z77" s="123"/>
      <c r="AA77" s="123"/>
      <c r="AB77" s="123"/>
      <c r="AC77" s="123"/>
      <c r="AD77" s="123"/>
      <c r="AE77" s="127" t="s">
        <v>87</v>
      </c>
      <c r="AF77" s="127"/>
      <c r="AG77" s="112"/>
      <c r="AH77" s="112"/>
      <c r="AI77" s="112"/>
      <c r="AJ77" s="113"/>
      <c r="AK77" s="70"/>
      <c r="AL77" s="26"/>
    </row>
    <row r="78" spans="1:38" ht="9.9499999999999993" customHeight="1" thickBot="1">
      <c r="A78" s="64"/>
      <c r="B78" s="194" t="s">
        <v>309</v>
      </c>
      <c r="C78" s="195"/>
      <c r="D78" s="195"/>
      <c r="E78" s="195"/>
      <c r="F78" s="195"/>
      <c r="G78" s="195"/>
      <c r="H78" s="198" t="s">
        <v>262</v>
      </c>
      <c r="I78" s="198"/>
      <c r="J78" s="198"/>
      <c r="K78" s="195" t="s">
        <v>306</v>
      </c>
      <c r="L78" s="195"/>
      <c r="M78" s="195"/>
      <c r="N78" s="195"/>
      <c r="O78" s="195"/>
      <c r="P78" s="195"/>
      <c r="Q78" s="198">
        <v>-4</v>
      </c>
      <c r="R78" s="198"/>
      <c r="S78" s="200"/>
      <c r="T78" s="97"/>
      <c r="U78" s="124"/>
      <c r="V78" s="125"/>
      <c r="W78" s="125"/>
      <c r="X78" s="125"/>
      <c r="Y78" s="125"/>
      <c r="Z78" s="125"/>
      <c r="AA78" s="125"/>
      <c r="AB78" s="125"/>
      <c r="AC78" s="125"/>
      <c r="AD78" s="125"/>
      <c r="AE78" s="128"/>
      <c r="AF78" s="128"/>
      <c r="AG78" s="167"/>
      <c r="AH78" s="167"/>
      <c r="AI78" s="167"/>
      <c r="AJ78" s="168"/>
      <c r="AK78" s="70"/>
      <c r="AL78" s="26"/>
    </row>
    <row r="79" spans="1:38" ht="9.9499999999999993" customHeight="1">
      <c r="A79" s="64"/>
      <c r="B79" s="194"/>
      <c r="C79" s="195"/>
      <c r="D79" s="195"/>
      <c r="E79" s="195"/>
      <c r="F79" s="195"/>
      <c r="G79" s="195"/>
      <c r="H79" s="198"/>
      <c r="I79" s="198"/>
      <c r="J79" s="198"/>
      <c r="K79" s="195"/>
      <c r="L79" s="195"/>
      <c r="M79" s="195"/>
      <c r="N79" s="195"/>
      <c r="O79" s="195"/>
      <c r="P79" s="195"/>
      <c r="Q79" s="198"/>
      <c r="R79" s="198"/>
      <c r="S79" s="200"/>
      <c r="T79" s="97"/>
      <c r="U79" s="97"/>
      <c r="V79" s="57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7"/>
      <c r="AI79" s="57"/>
      <c r="AJ79" s="57"/>
      <c r="AK79" s="70"/>
      <c r="AL79" s="26"/>
    </row>
    <row r="80" spans="1:38" ht="9.9499999999999993" customHeight="1">
      <c r="A80" s="64"/>
      <c r="B80" s="194" t="s">
        <v>310</v>
      </c>
      <c r="C80" s="195"/>
      <c r="D80" s="195"/>
      <c r="E80" s="195"/>
      <c r="F80" s="195"/>
      <c r="G80" s="195"/>
      <c r="H80" s="198">
        <v>-1</v>
      </c>
      <c r="I80" s="198"/>
      <c r="J80" s="198"/>
      <c r="K80" s="102"/>
      <c r="L80" s="102"/>
      <c r="M80" s="102"/>
      <c r="N80" s="103"/>
      <c r="O80" s="103"/>
      <c r="P80" s="103"/>
      <c r="Q80" s="103"/>
      <c r="R80" s="103"/>
      <c r="S80" s="104"/>
      <c r="T80" s="97"/>
      <c r="U80" s="97"/>
      <c r="V80" s="57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7"/>
      <c r="AI80" s="57"/>
      <c r="AJ80" s="57"/>
      <c r="AK80" s="70"/>
      <c r="AL80" s="26"/>
    </row>
    <row r="81" spans="1:38" ht="9.9499999999999993" customHeight="1" thickBot="1">
      <c r="A81" s="64"/>
      <c r="B81" s="196"/>
      <c r="C81" s="197"/>
      <c r="D81" s="197"/>
      <c r="E81" s="197"/>
      <c r="F81" s="197"/>
      <c r="G81" s="197"/>
      <c r="H81" s="199"/>
      <c r="I81" s="199"/>
      <c r="J81" s="199"/>
      <c r="K81" s="105"/>
      <c r="L81" s="105"/>
      <c r="M81" s="105"/>
      <c r="N81" s="105"/>
      <c r="O81" s="105"/>
      <c r="P81" s="105"/>
      <c r="Q81" s="105"/>
      <c r="R81" s="105"/>
      <c r="S81" s="106"/>
      <c r="T81" s="57"/>
      <c r="U81" s="57"/>
      <c r="V81" s="57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7"/>
      <c r="AI81" s="57"/>
      <c r="AJ81" s="57"/>
      <c r="AK81" s="70"/>
      <c r="AL81" s="26"/>
    </row>
    <row r="82" spans="1:38" ht="9.9499999999999993" customHeight="1">
      <c r="A82" s="78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80"/>
      <c r="AL82" s="26"/>
    </row>
    <row r="83" spans="1:38" ht="9.9499999999999993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</sheetData>
  <mergeCells count="213">
    <mergeCell ref="H72:J73"/>
    <mergeCell ref="Q72:S73"/>
    <mergeCell ref="B72:G73"/>
    <mergeCell ref="K72:P73"/>
    <mergeCell ref="B70:S71"/>
    <mergeCell ref="B80:G81"/>
    <mergeCell ref="H80:J81"/>
    <mergeCell ref="K78:P79"/>
    <mergeCell ref="Q78:S79"/>
    <mergeCell ref="B78:G79"/>
    <mergeCell ref="B76:G77"/>
    <mergeCell ref="B74:G75"/>
    <mergeCell ref="H74:J75"/>
    <mergeCell ref="H76:J77"/>
    <mergeCell ref="H78:J79"/>
    <mergeCell ref="K74:P75"/>
    <mergeCell ref="K76:P77"/>
    <mergeCell ref="Q74:S75"/>
    <mergeCell ref="Q76:S77"/>
    <mergeCell ref="B2:H7"/>
    <mergeCell ref="I2:AC7"/>
    <mergeCell ref="AD2:AJ7"/>
    <mergeCell ref="I9:J10"/>
    <mergeCell ref="K9:N10"/>
    <mergeCell ref="O9:P10"/>
    <mergeCell ref="Q9:R10"/>
    <mergeCell ref="S9:T10"/>
    <mergeCell ref="Q27:S28"/>
    <mergeCell ref="U13:V14"/>
    <mergeCell ref="W13:X14"/>
    <mergeCell ref="W11:X12"/>
    <mergeCell ref="Y11:Z12"/>
    <mergeCell ref="Y13:Z14"/>
    <mergeCell ref="AA13:AB14"/>
    <mergeCell ref="AC13:AD14"/>
    <mergeCell ref="AE13:AF14"/>
    <mergeCell ref="AG13:AH14"/>
    <mergeCell ref="AI13:AJ14"/>
    <mergeCell ref="AI11:AJ12"/>
    <mergeCell ref="W22:AA23"/>
    <mergeCell ref="AB22:AC23"/>
    <mergeCell ref="AA11:AB12"/>
    <mergeCell ref="AC11:AD12"/>
    <mergeCell ref="AG77:AJ78"/>
    <mergeCell ref="U65:AD66"/>
    <mergeCell ref="N25:P26"/>
    <mergeCell ref="Q25:S26"/>
    <mergeCell ref="T22:U23"/>
    <mergeCell ref="B22:C23"/>
    <mergeCell ref="D22:E23"/>
    <mergeCell ref="F22:G23"/>
    <mergeCell ref="AI9:AJ10"/>
    <mergeCell ref="W20:AA21"/>
    <mergeCell ref="AB20:AC21"/>
    <mergeCell ref="K11:L12"/>
    <mergeCell ref="M11:N12"/>
    <mergeCell ref="AE9:AF10"/>
    <mergeCell ref="K13:L14"/>
    <mergeCell ref="M13:N14"/>
    <mergeCell ref="O13:P14"/>
    <mergeCell ref="Q13:R14"/>
    <mergeCell ref="S13:T14"/>
    <mergeCell ref="AE11:AF12"/>
    <mergeCell ref="AI15:AJ16"/>
    <mergeCell ref="W15:X16"/>
    <mergeCell ref="Y15:Z16"/>
    <mergeCell ref="O11:P12"/>
    <mergeCell ref="B9:H10"/>
    <mergeCell ref="B18:I19"/>
    <mergeCell ref="AG9:AH10"/>
    <mergeCell ref="B20:C21"/>
    <mergeCell ref="D20:E21"/>
    <mergeCell ref="F20:G21"/>
    <mergeCell ref="H20:I21"/>
    <mergeCell ref="J20:K21"/>
    <mergeCell ref="L20:M21"/>
    <mergeCell ref="AG11:AH12"/>
    <mergeCell ref="Q11:R12"/>
    <mergeCell ref="S11:T12"/>
    <mergeCell ref="U11:V12"/>
    <mergeCell ref="U9:V10"/>
    <mergeCell ref="W9:X10"/>
    <mergeCell ref="Y9:Z10"/>
    <mergeCell ref="AA9:AB10"/>
    <mergeCell ref="AC9:AD10"/>
    <mergeCell ref="AA15:AB16"/>
    <mergeCell ref="AC15:AD16"/>
    <mergeCell ref="AE15:AF16"/>
    <mergeCell ref="H22:I23"/>
    <mergeCell ref="J22:K23"/>
    <mergeCell ref="L22:M23"/>
    <mergeCell ref="N22:O23"/>
    <mergeCell ref="P22:Q23"/>
    <mergeCell ref="R22:S23"/>
    <mergeCell ref="B45:M46"/>
    <mergeCell ref="U15:V16"/>
    <mergeCell ref="B25:M26"/>
    <mergeCell ref="B29:M30"/>
    <mergeCell ref="B31:M32"/>
    <mergeCell ref="B33:M34"/>
    <mergeCell ref="B27:M28"/>
    <mergeCell ref="N27:P28"/>
    <mergeCell ref="U49:AD50"/>
    <mergeCell ref="N20:O21"/>
    <mergeCell ref="P20:Q21"/>
    <mergeCell ref="R20:S21"/>
    <mergeCell ref="T20:U21"/>
    <mergeCell ref="U25:AJ26"/>
    <mergeCell ref="AE27:AF28"/>
    <mergeCell ref="AG27:AJ28"/>
    <mergeCell ref="U27:AD28"/>
    <mergeCell ref="N45:P46"/>
    <mergeCell ref="N29:P30"/>
    <mergeCell ref="N31:P32"/>
    <mergeCell ref="N33:P34"/>
    <mergeCell ref="N35:P36"/>
    <mergeCell ref="N37:P38"/>
    <mergeCell ref="N39:P40"/>
    <mergeCell ref="N41:P42"/>
    <mergeCell ref="AG41:AJ42"/>
    <mergeCell ref="U29:AD30"/>
    <mergeCell ref="U31:AD32"/>
    <mergeCell ref="U33:AD34"/>
    <mergeCell ref="U35:AD36"/>
    <mergeCell ref="Q43:S44"/>
    <mergeCell ref="Q45:S46"/>
    <mergeCell ref="U51:AD52"/>
    <mergeCell ref="B48:S49"/>
    <mergeCell ref="AE65:AF66"/>
    <mergeCell ref="AE67:AF68"/>
    <mergeCell ref="K15:L16"/>
    <mergeCell ref="M15:N16"/>
    <mergeCell ref="O15:P16"/>
    <mergeCell ref="Q15:R16"/>
    <mergeCell ref="S15:T16"/>
    <mergeCell ref="N43:P44"/>
    <mergeCell ref="Q31:S32"/>
    <mergeCell ref="Q33:S34"/>
    <mergeCell ref="Q35:S36"/>
    <mergeCell ref="Q37:S38"/>
    <mergeCell ref="Q39:S40"/>
    <mergeCell ref="Q41:S42"/>
    <mergeCell ref="B35:M36"/>
    <mergeCell ref="B37:M38"/>
    <mergeCell ref="B39:M40"/>
    <mergeCell ref="B41:M42"/>
    <mergeCell ref="B43:M44"/>
    <mergeCell ref="Q29:S30"/>
    <mergeCell ref="AE29:AF30"/>
    <mergeCell ref="AE31:AF32"/>
    <mergeCell ref="AE33:AF34"/>
    <mergeCell ref="AE35:AF36"/>
    <mergeCell ref="U37:AD38"/>
    <mergeCell ref="U39:AD40"/>
    <mergeCell ref="AE37:AF38"/>
    <mergeCell ref="AE39:AF40"/>
    <mergeCell ref="AG15:AH16"/>
    <mergeCell ref="U71:AD72"/>
    <mergeCell ref="U73:AD74"/>
    <mergeCell ref="AE41:AF42"/>
    <mergeCell ref="AE43:AF44"/>
    <mergeCell ref="AE45:AF46"/>
    <mergeCell ref="AE47:AF48"/>
    <mergeCell ref="AE49:AF50"/>
    <mergeCell ref="AE51:AF52"/>
    <mergeCell ref="U41:AD42"/>
    <mergeCell ref="U43:AD44"/>
    <mergeCell ref="U45:AD46"/>
    <mergeCell ref="U47:AD48"/>
    <mergeCell ref="AG43:AJ44"/>
    <mergeCell ref="AG45:AJ46"/>
    <mergeCell ref="AG47:AJ48"/>
    <mergeCell ref="AG49:AJ50"/>
    <mergeCell ref="AG51:AJ52"/>
    <mergeCell ref="U75:AD76"/>
    <mergeCell ref="U77:AD78"/>
    <mergeCell ref="U53:AD54"/>
    <mergeCell ref="U55:AD56"/>
    <mergeCell ref="U57:AD58"/>
    <mergeCell ref="U59:AD60"/>
    <mergeCell ref="U61:AD62"/>
    <mergeCell ref="U63:AD64"/>
    <mergeCell ref="AE63:AF64"/>
    <mergeCell ref="U67:AD68"/>
    <mergeCell ref="U69:AD70"/>
    <mergeCell ref="AE69:AF70"/>
    <mergeCell ref="AE71:AF72"/>
    <mergeCell ref="AE73:AF74"/>
    <mergeCell ref="AE75:AF76"/>
    <mergeCell ref="AE53:AF54"/>
    <mergeCell ref="AE55:AF56"/>
    <mergeCell ref="AE57:AF58"/>
    <mergeCell ref="AE59:AF60"/>
    <mergeCell ref="AE61:AF62"/>
    <mergeCell ref="AE77:AF78"/>
    <mergeCell ref="AG29:AJ30"/>
    <mergeCell ref="AG31:AJ32"/>
    <mergeCell ref="AG33:AJ34"/>
    <mergeCell ref="AG35:AJ36"/>
    <mergeCell ref="AG37:AJ38"/>
    <mergeCell ref="AG39:AJ40"/>
    <mergeCell ref="AG65:AJ66"/>
    <mergeCell ref="AG67:AJ68"/>
    <mergeCell ref="AG69:AJ70"/>
    <mergeCell ref="AG71:AJ72"/>
    <mergeCell ref="AG73:AJ74"/>
    <mergeCell ref="AG75:AJ76"/>
    <mergeCell ref="AG53:AJ54"/>
    <mergeCell ref="AG55:AJ56"/>
    <mergeCell ref="AG57:AJ58"/>
    <mergeCell ref="AG59:AJ60"/>
    <mergeCell ref="AG61:AJ62"/>
    <mergeCell ref="AG63:AJ64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83"/>
  <sheetViews>
    <sheetView topLeftCell="A46" zoomScale="115" zoomScaleNormal="115" workbookViewId="0">
      <selection activeCell="AT13" sqref="AT13"/>
    </sheetView>
  </sheetViews>
  <sheetFormatPr baseColWidth="10" defaultRowHeight="14.25"/>
  <cols>
    <col min="1" max="1" width="1.42578125" style="35" customWidth="1"/>
    <col min="2" max="36" width="2.7109375" style="35" customWidth="1"/>
    <col min="37" max="37" width="1.5703125" style="35" customWidth="1"/>
    <col min="38" max="75" width="2.7109375" style="35" customWidth="1"/>
    <col min="76" max="16384" width="11.42578125" style="35"/>
  </cols>
  <sheetData>
    <row r="1" spans="1:38" ht="5.25" customHeight="1" thickBo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3"/>
      <c r="AL1" s="26"/>
    </row>
    <row r="2" spans="1:38" ht="9.9499999999999993" customHeight="1">
      <c r="A2" s="64"/>
      <c r="B2" s="173"/>
      <c r="C2" s="174"/>
      <c r="D2" s="174"/>
      <c r="E2" s="174"/>
      <c r="F2" s="174"/>
      <c r="G2" s="174"/>
      <c r="H2" s="174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4"/>
      <c r="AE2" s="174"/>
      <c r="AF2" s="174"/>
      <c r="AG2" s="174"/>
      <c r="AH2" s="174"/>
      <c r="AI2" s="174"/>
      <c r="AJ2" s="182"/>
      <c r="AK2" s="65"/>
      <c r="AL2" s="26"/>
    </row>
    <row r="3" spans="1:38" ht="9.9499999999999993" customHeight="1">
      <c r="A3" s="64"/>
      <c r="B3" s="175"/>
      <c r="C3" s="176"/>
      <c r="D3" s="176"/>
      <c r="E3" s="176"/>
      <c r="F3" s="176"/>
      <c r="G3" s="176"/>
      <c r="H3" s="176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76"/>
      <c r="AE3" s="176"/>
      <c r="AF3" s="176"/>
      <c r="AG3" s="176"/>
      <c r="AH3" s="176"/>
      <c r="AI3" s="176"/>
      <c r="AJ3" s="183"/>
      <c r="AK3" s="65"/>
      <c r="AL3" s="26"/>
    </row>
    <row r="4" spans="1:38" ht="9.9499999999999993" customHeight="1">
      <c r="A4" s="64"/>
      <c r="B4" s="175"/>
      <c r="C4" s="176"/>
      <c r="D4" s="176"/>
      <c r="E4" s="176"/>
      <c r="F4" s="176"/>
      <c r="G4" s="176"/>
      <c r="H4" s="176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76"/>
      <c r="AE4" s="176"/>
      <c r="AF4" s="176"/>
      <c r="AG4" s="176"/>
      <c r="AH4" s="176"/>
      <c r="AI4" s="176"/>
      <c r="AJ4" s="183"/>
      <c r="AK4" s="65"/>
      <c r="AL4" s="26"/>
    </row>
    <row r="5" spans="1:38" ht="9.9499999999999993" customHeight="1">
      <c r="A5" s="64"/>
      <c r="B5" s="175"/>
      <c r="C5" s="176"/>
      <c r="D5" s="176"/>
      <c r="E5" s="176"/>
      <c r="F5" s="176"/>
      <c r="G5" s="176"/>
      <c r="H5" s="176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76"/>
      <c r="AE5" s="176"/>
      <c r="AF5" s="176"/>
      <c r="AG5" s="176"/>
      <c r="AH5" s="176"/>
      <c r="AI5" s="176"/>
      <c r="AJ5" s="183"/>
      <c r="AK5" s="65"/>
      <c r="AL5" s="26"/>
    </row>
    <row r="6" spans="1:38" ht="9.9499999999999993" customHeight="1">
      <c r="A6" s="64"/>
      <c r="B6" s="175"/>
      <c r="C6" s="176"/>
      <c r="D6" s="176"/>
      <c r="E6" s="176"/>
      <c r="F6" s="176"/>
      <c r="G6" s="176"/>
      <c r="H6" s="176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76"/>
      <c r="AE6" s="176"/>
      <c r="AF6" s="176"/>
      <c r="AG6" s="176"/>
      <c r="AH6" s="176"/>
      <c r="AI6" s="176"/>
      <c r="AJ6" s="183"/>
      <c r="AK6" s="65"/>
      <c r="AL6" s="26"/>
    </row>
    <row r="7" spans="1:38" ht="9.9499999999999993" customHeight="1" thickBot="1">
      <c r="A7" s="64"/>
      <c r="B7" s="177"/>
      <c r="C7" s="178"/>
      <c r="D7" s="178"/>
      <c r="E7" s="178"/>
      <c r="F7" s="178"/>
      <c r="G7" s="178"/>
      <c r="H7" s="178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78"/>
      <c r="AE7" s="178"/>
      <c r="AF7" s="178"/>
      <c r="AG7" s="178"/>
      <c r="AH7" s="178"/>
      <c r="AI7" s="178"/>
      <c r="AJ7" s="184"/>
      <c r="AK7" s="65"/>
      <c r="AL7" s="26"/>
    </row>
    <row r="8" spans="1:38" ht="9.9499999999999993" customHeight="1" thickBot="1">
      <c r="A8" s="64"/>
      <c r="B8" s="81"/>
      <c r="C8" s="81"/>
      <c r="D8" s="81"/>
      <c r="E8" s="81"/>
      <c r="F8" s="81"/>
      <c r="G8" s="81"/>
      <c r="H8" s="81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1"/>
      <c r="AE8" s="81"/>
      <c r="AF8" s="81"/>
      <c r="AG8" s="81"/>
      <c r="AH8" s="81"/>
      <c r="AI8" s="81"/>
      <c r="AJ8" s="81"/>
      <c r="AK8" s="65"/>
      <c r="AL8" s="26"/>
    </row>
    <row r="9" spans="1:38" ht="9.9499999999999993" customHeight="1">
      <c r="A9" s="64"/>
      <c r="B9" s="246" t="s">
        <v>58</v>
      </c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8"/>
      <c r="Q9" s="252" t="s">
        <v>126</v>
      </c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8"/>
      <c r="AC9" s="252" t="s">
        <v>59</v>
      </c>
      <c r="AD9" s="247"/>
      <c r="AE9" s="247"/>
      <c r="AF9" s="247"/>
      <c r="AG9" s="247"/>
      <c r="AH9" s="247"/>
      <c r="AI9" s="247"/>
      <c r="AJ9" s="254"/>
      <c r="AK9" s="68"/>
      <c r="AL9" s="26"/>
    </row>
    <row r="10" spans="1:38" ht="9.9499999999999993" customHeight="1">
      <c r="A10" s="64"/>
      <c r="B10" s="249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0"/>
      <c r="O10" s="250"/>
      <c r="P10" s="251"/>
      <c r="Q10" s="253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1"/>
      <c r="AC10" s="253"/>
      <c r="AD10" s="250"/>
      <c r="AE10" s="250"/>
      <c r="AF10" s="250"/>
      <c r="AG10" s="250"/>
      <c r="AH10" s="250"/>
      <c r="AI10" s="250"/>
      <c r="AJ10" s="255"/>
      <c r="AK10" s="68"/>
      <c r="AL10" s="26"/>
    </row>
    <row r="11" spans="1:38" ht="9.9499999999999993" customHeight="1">
      <c r="A11" s="64"/>
      <c r="B11" s="201" t="s">
        <v>129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3"/>
      <c r="Q11" s="256" t="s">
        <v>60</v>
      </c>
      <c r="R11" s="256"/>
      <c r="S11" s="256"/>
      <c r="T11" s="256"/>
      <c r="U11" s="256"/>
      <c r="V11" s="256"/>
      <c r="W11" s="256"/>
      <c r="X11" s="256"/>
      <c r="Y11" s="256"/>
      <c r="Z11" s="32"/>
      <c r="AA11" s="32"/>
      <c r="AB11" s="33"/>
      <c r="AC11" s="32"/>
      <c r="AD11" s="32"/>
      <c r="AE11" s="32"/>
      <c r="AF11" s="32"/>
      <c r="AG11" s="32"/>
      <c r="AH11" s="32"/>
      <c r="AI11" s="32"/>
      <c r="AJ11" s="34"/>
      <c r="AK11" s="69"/>
      <c r="AL11" s="26"/>
    </row>
    <row r="12" spans="1:38" ht="9.9499999999999993" customHeight="1">
      <c r="A12" s="64"/>
      <c r="B12" s="249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1"/>
      <c r="Q12" s="256"/>
      <c r="R12" s="256"/>
      <c r="S12" s="256"/>
      <c r="T12" s="256"/>
      <c r="U12" s="256"/>
      <c r="V12" s="256"/>
      <c r="W12" s="256"/>
      <c r="X12" s="256"/>
      <c r="Y12" s="256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4"/>
      <c r="AK12" s="69"/>
      <c r="AL12" s="26"/>
    </row>
    <row r="13" spans="1:38" ht="9.9499999999999993" customHeight="1">
      <c r="A13" s="64"/>
      <c r="B13" s="201" t="s">
        <v>127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3"/>
      <c r="Q13" s="32"/>
      <c r="R13" s="16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4"/>
      <c r="AK13" s="69"/>
      <c r="AL13" s="26"/>
    </row>
    <row r="14" spans="1:38" ht="9.9499999999999993" customHeight="1">
      <c r="A14" s="64"/>
      <c r="B14" s="249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1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4"/>
      <c r="AK14" s="69"/>
      <c r="AL14" s="26"/>
    </row>
    <row r="15" spans="1:38" ht="9.9499999999999993" customHeight="1">
      <c r="A15" s="64"/>
      <c r="B15" s="201" t="s">
        <v>128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3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4"/>
      <c r="AK15" s="69"/>
      <c r="AL15" s="26"/>
    </row>
    <row r="16" spans="1:38" ht="9.9499999999999993" customHeight="1" thickBot="1">
      <c r="A16" s="64"/>
      <c r="B16" s="204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7"/>
      <c r="AK16" s="69"/>
      <c r="AL16" s="26"/>
    </row>
    <row r="17" spans="1:38" ht="9.9499999999999993" customHeight="1" thickBot="1">
      <c r="A17" s="64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70"/>
      <c r="AL17" s="26"/>
    </row>
    <row r="18" spans="1:38" ht="9.9499999999999993" customHeight="1">
      <c r="A18" s="64"/>
      <c r="B18" s="207" t="s">
        <v>61</v>
      </c>
      <c r="C18" s="208"/>
      <c r="D18" s="208"/>
      <c r="E18" s="208"/>
      <c r="F18" s="208"/>
      <c r="G18" s="208"/>
      <c r="H18" s="208"/>
      <c r="I18" s="208"/>
      <c r="J18" s="211">
        <f>Generation!C8</f>
        <v>0</v>
      </c>
      <c r="K18" s="211"/>
      <c r="L18" s="211"/>
      <c r="M18" s="211"/>
      <c r="N18" s="208" t="s">
        <v>66</v>
      </c>
      <c r="O18" s="208"/>
      <c r="P18" s="208"/>
      <c r="Q18" s="208"/>
      <c r="R18" s="208"/>
      <c r="S18" s="208"/>
      <c r="T18" s="208"/>
      <c r="U18" s="208"/>
      <c r="V18" s="211">
        <f>Generation!J8</f>
        <v>0</v>
      </c>
      <c r="W18" s="211"/>
      <c r="X18" s="211"/>
      <c r="Y18" s="211"/>
      <c r="Z18" s="208" t="s">
        <v>204</v>
      </c>
      <c r="AA18" s="208"/>
      <c r="AB18" s="208"/>
      <c r="AC18" s="208"/>
      <c r="AD18" s="208"/>
      <c r="AE18" s="208"/>
      <c r="AF18" s="208"/>
      <c r="AG18" s="208"/>
      <c r="AH18" s="211">
        <f>Generation!S8</f>
        <v>0</v>
      </c>
      <c r="AI18" s="211"/>
      <c r="AJ18" s="258"/>
      <c r="AK18" s="71"/>
      <c r="AL18" s="26"/>
    </row>
    <row r="19" spans="1:38" ht="9.9499999999999993" customHeight="1">
      <c r="A19" s="64"/>
      <c r="B19" s="209"/>
      <c r="C19" s="210"/>
      <c r="D19" s="210"/>
      <c r="E19" s="210"/>
      <c r="F19" s="210"/>
      <c r="G19" s="210"/>
      <c r="H19" s="210"/>
      <c r="I19" s="210"/>
      <c r="J19" s="147"/>
      <c r="K19" s="147"/>
      <c r="L19" s="147"/>
      <c r="M19" s="147"/>
      <c r="N19" s="210"/>
      <c r="O19" s="210"/>
      <c r="P19" s="210"/>
      <c r="Q19" s="210"/>
      <c r="R19" s="210"/>
      <c r="S19" s="210"/>
      <c r="T19" s="210"/>
      <c r="U19" s="210"/>
      <c r="V19" s="147"/>
      <c r="W19" s="147"/>
      <c r="X19" s="147"/>
      <c r="Y19" s="147"/>
      <c r="Z19" s="210"/>
      <c r="AA19" s="210"/>
      <c r="AB19" s="210"/>
      <c r="AC19" s="210"/>
      <c r="AD19" s="210"/>
      <c r="AE19" s="210"/>
      <c r="AF19" s="210"/>
      <c r="AG19" s="210"/>
      <c r="AH19" s="147"/>
      <c r="AI19" s="147"/>
      <c r="AJ19" s="257"/>
      <c r="AK19" s="71"/>
      <c r="AL19" s="26"/>
    </row>
    <row r="20" spans="1:38" ht="9.9499999999999993" customHeight="1">
      <c r="A20" s="64"/>
      <c r="B20" s="209" t="s">
        <v>62</v>
      </c>
      <c r="C20" s="210"/>
      <c r="D20" s="210"/>
      <c r="E20" s="210"/>
      <c r="F20" s="210"/>
      <c r="G20" s="210"/>
      <c r="H20" s="210"/>
      <c r="I20" s="210"/>
      <c r="J20" s="240">
        <f>Generation!C9</f>
        <v>0</v>
      </c>
      <c r="K20" s="241"/>
      <c r="L20" s="242"/>
      <c r="M20" s="147"/>
      <c r="N20" s="210" t="s">
        <v>67</v>
      </c>
      <c r="O20" s="210"/>
      <c r="P20" s="210"/>
      <c r="Q20" s="210"/>
      <c r="R20" s="210"/>
      <c r="S20" s="210"/>
      <c r="T20" s="210"/>
      <c r="U20" s="210"/>
      <c r="V20" s="147">
        <f>Generation!J9</f>
        <v>0</v>
      </c>
      <c r="W20" s="147"/>
      <c r="X20" s="147"/>
      <c r="Y20" s="147"/>
      <c r="Z20" s="210" t="s">
        <v>71</v>
      </c>
      <c r="AA20" s="210"/>
      <c r="AB20" s="210"/>
      <c r="AC20" s="210"/>
      <c r="AD20" s="210"/>
      <c r="AE20" s="210"/>
      <c r="AF20" s="210"/>
      <c r="AG20" s="210"/>
      <c r="AH20" s="147">
        <f>Generation!S9</f>
        <v>0</v>
      </c>
      <c r="AI20" s="147"/>
      <c r="AJ20" s="257"/>
      <c r="AK20" s="71"/>
      <c r="AL20" s="26"/>
    </row>
    <row r="21" spans="1:38" ht="9.9499999999999993" customHeight="1">
      <c r="A21" s="64"/>
      <c r="B21" s="209"/>
      <c r="C21" s="210"/>
      <c r="D21" s="210"/>
      <c r="E21" s="210"/>
      <c r="F21" s="210"/>
      <c r="G21" s="210"/>
      <c r="H21" s="210"/>
      <c r="I21" s="210"/>
      <c r="J21" s="243"/>
      <c r="K21" s="244"/>
      <c r="L21" s="245"/>
      <c r="M21" s="147"/>
      <c r="N21" s="210"/>
      <c r="O21" s="210"/>
      <c r="P21" s="210"/>
      <c r="Q21" s="210"/>
      <c r="R21" s="210"/>
      <c r="S21" s="210"/>
      <c r="T21" s="210"/>
      <c r="U21" s="210"/>
      <c r="V21" s="147"/>
      <c r="W21" s="147"/>
      <c r="X21" s="147"/>
      <c r="Y21" s="147"/>
      <c r="Z21" s="210"/>
      <c r="AA21" s="210"/>
      <c r="AB21" s="210"/>
      <c r="AC21" s="210"/>
      <c r="AD21" s="210"/>
      <c r="AE21" s="210"/>
      <c r="AF21" s="210"/>
      <c r="AG21" s="210"/>
      <c r="AH21" s="147"/>
      <c r="AI21" s="147"/>
      <c r="AJ21" s="257"/>
      <c r="AK21" s="71"/>
      <c r="AL21" s="26"/>
    </row>
    <row r="22" spans="1:38" ht="9.9499999999999993" customHeight="1">
      <c r="A22" s="64"/>
      <c r="B22" s="209" t="s">
        <v>63</v>
      </c>
      <c r="C22" s="210"/>
      <c r="D22" s="210"/>
      <c r="E22" s="210"/>
      <c r="F22" s="210"/>
      <c r="G22" s="210"/>
      <c r="H22" s="210"/>
      <c r="I22" s="210"/>
      <c r="J22" s="240">
        <f>Generation!C10</f>
        <v>0</v>
      </c>
      <c r="K22" s="241"/>
      <c r="L22" s="242"/>
      <c r="M22" s="147"/>
      <c r="N22" s="210" t="s">
        <v>68</v>
      </c>
      <c r="O22" s="210"/>
      <c r="P22" s="210"/>
      <c r="Q22" s="210"/>
      <c r="R22" s="210"/>
      <c r="S22" s="210"/>
      <c r="T22" s="210"/>
      <c r="U22" s="210"/>
      <c r="V22" s="147">
        <f>Generation!J10</f>
        <v>0</v>
      </c>
      <c r="W22" s="147"/>
      <c r="X22" s="147"/>
      <c r="Y22" s="147"/>
      <c r="Z22" s="210" t="s">
        <v>72</v>
      </c>
      <c r="AA22" s="210"/>
      <c r="AB22" s="210"/>
      <c r="AC22" s="210"/>
      <c r="AD22" s="210"/>
      <c r="AE22" s="210"/>
      <c r="AF22" s="210"/>
      <c r="AG22" s="210"/>
      <c r="AH22" s="147">
        <f>Generation!S10</f>
        <v>0</v>
      </c>
      <c r="AI22" s="147"/>
      <c r="AJ22" s="257"/>
      <c r="AK22" s="71"/>
      <c r="AL22" s="26"/>
    </row>
    <row r="23" spans="1:38" ht="9.9499999999999993" customHeight="1">
      <c r="A23" s="64"/>
      <c r="B23" s="209"/>
      <c r="C23" s="210"/>
      <c r="D23" s="210"/>
      <c r="E23" s="210"/>
      <c r="F23" s="210"/>
      <c r="G23" s="210"/>
      <c r="H23" s="210"/>
      <c r="I23" s="210"/>
      <c r="J23" s="243"/>
      <c r="K23" s="244"/>
      <c r="L23" s="245"/>
      <c r="M23" s="147"/>
      <c r="N23" s="210"/>
      <c r="O23" s="210"/>
      <c r="P23" s="210"/>
      <c r="Q23" s="210"/>
      <c r="R23" s="210"/>
      <c r="S23" s="210"/>
      <c r="T23" s="210"/>
      <c r="U23" s="210"/>
      <c r="V23" s="147"/>
      <c r="W23" s="147"/>
      <c r="X23" s="147"/>
      <c r="Y23" s="147"/>
      <c r="Z23" s="210"/>
      <c r="AA23" s="210"/>
      <c r="AB23" s="210"/>
      <c r="AC23" s="210"/>
      <c r="AD23" s="210"/>
      <c r="AE23" s="210"/>
      <c r="AF23" s="210"/>
      <c r="AG23" s="210"/>
      <c r="AH23" s="147"/>
      <c r="AI23" s="147"/>
      <c r="AJ23" s="257"/>
      <c r="AK23" s="71"/>
      <c r="AL23" s="26"/>
    </row>
    <row r="24" spans="1:38" ht="9.9499999999999993" customHeight="1">
      <c r="A24" s="64"/>
      <c r="B24" s="209" t="s">
        <v>65</v>
      </c>
      <c r="C24" s="210"/>
      <c r="D24" s="210"/>
      <c r="E24" s="210"/>
      <c r="F24" s="210"/>
      <c r="G24" s="210"/>
      <c r="H24" s="210"/>
      <c r="I24" s="210"/>
      <c r="J24" s="240">
        <f>Generation!C11</f>
        <v>0</v>
      </c>
      <c r="K24" s="241"/>
      <c r="L24" s="242"/>
      <c r="M24" s="147"/>
      <c r="N24" s="210" t="s">
        <v>69</v>
      </c>
      <c r="O24" s="210"/>
      <c r="P24" s="210"/>
      <c r="Q24" s="210"/>
      <c r="R24" s="210"/>
      <c r="S24" s="210"/>
      <c r="T24" s="210"/>
      <c r="U24" s="210"/>
      <c r="V24" s="147">
        <f>Generation!J11</f>
        <v>0</v>
      </c>
      <c r="W24" s="147"/>
      <c r="X24" s="147"/>
      <c r="Y24" s="147"/>
      <c r="Z24" s="210" t="s">
        <v>73</v>
      </c>
      <c r="AA24" s="210"/>
      <c r="AB24" s="210"/>
      <c r="AC24" s="210"/>
      <c r="AD24" s="210"/>
      <c r="AE24" s="210"/>
      <c r="AF24" s="210"/>
      <c r="AG24" s="210"/>
      <c r="AH24" s="147">
        <f>Generation!S11</f>
        <v>0</v>
      </c>
      <c r="AI24" s="147"/>
      <c r="AJ24" s="257"/>
      <c r="AK24" s="71"/>
      <c r="AL24" s="26"/>
    </row>
    <row r="25" spans="1:38" ht="9.9499999999999993" customHeight="1">
      <c r="A25" s="64"/>
      <c r="B25" s="209"/>
      <c r="C25" s="210"/>
      <c r="D25" s="210"/>
      <c r="E25" s="210"/>
      <c r="F25" s="210"/>
      <c r="G25" s="210"/>
      <c r="H25" s="210"/>
      <c r="I25" s="210"/>
      <c r="J25" s="243"/>
      <c r="K25" s="244"/>
      <c r="L25" s="245"/>
      <c r="M25" s="147"/>
      <c r="N25" s="210"/>
      <c r="O25" s="210"/>
      <c r="P25" s="210"/>
      <c r="Q25" s="210"/>
      <c r="R25" s="210"/>
      <c r="S25" s="210"/>
      <c r="T25" s="210"/>
      <c r="U25" s="210"/>
      <c r="V25" s="147"/>
      <c r="W25" s="147"/>
      <c r="X25" s="147"/>
      <c r="Y25" s="147"/>
      <c r="Z25" s="210"/>
      <c r="AA25" s="210"/>
      <c r="AB25" s="210"/>
      <c r="AC25" s="210"/>
      <c r="AD25" s="210"/>
      <c r="AE25" s="210"/>
      <c r="AF25" s="210"/>
      <c r="AG25" s="210"/>
      <c r="AH25" s="147"/>
      <c r="AI25" s="147"/>
      <c r="AJ25" s="257"/>
      <c r="AK25" s="71"/>
      <c r="AL25" s="26"/>
    </row>
    <row r="26" spans="1:38" ht="9.9499999999999993" customHeight="1">
      <c r="A26" s="64"/>
      <c r="B26" s="209" t="s">
        <v>64</v>
      </c>
      <c r="C26" s="210"/>
      <c r="D26" s="210"/>
      <c r="E26" s="210"/>
      <c r="F26" s="210"/>
      <c r="G26" s="210"/>
      <c r="H26" s="210"/>
      <c r="I26" s="210"/>
      <c r="J26" s="240">
        <f>Generation!C12</f>
        <v>0</v>
      </c>
      <c r="K26" s="241"/>
      <c r="L26" s="242"/>
      <c r="M26" s="147"/>
      <c r="N26" s="210" t="s">
        <v>70</v>
      </c>
      <c r="O26" s="210"/>
      <c r="P26" s="210"/>
      <c r="Q26" s="210"/>
      <c r="R26" s="210"/>
      <c r="S26" s="210"/>
      <c r="T26" s="210"/>
      <c r="U26" s="210"/>
      <c r="V26" s="147">
        <f>Generation!J12</f>
        <v>0</v>
      </c>
      <c r="W26" s="147"/>
      <c r="X26" s="147"/>
      <c r="Y26" s="147"/>
      <c r="Z26" s="210" t="s">
        <v>74</v>
      </c>
      <c r="AA26" s="210"/>
      <c r="AB26" s="210"/>
      <c r="AC26" s="210"/>
      <c r="AD26" s="210"/>
      <c r="AE26" s="210"/>
      <c r="AF26" s="210"/>
      <c r="AG26" s="210"/>
      <c r="AH26" s="147">
        <f>Generation!S12</f>
        <v>0</v>
      </c>
      <c r="AI26" s="147"/>
      <c r="AJ26" s="257"/>
      <c r="AK26" s="71"/>
      <c r="AL26" s="26"/>
    </row>
    <row r="27" spans="1:38" ht="9.9499999999999993" customHeight="1" thickBot="1">
      <c r="A27" s="64"/>
      <c r="B27" s="259"/>
      <c r="C27" s="260"/>
      <c r="D27" s="260"/>
      <c r="E27" s="260"/>
      <c r="F27" s="260"/>
      <c r="G27" s="260"/>
      <c r="H27" s="260"/>
      <c r="I27" s="260"/>
      <c r="J27" s="261"/>
      <c r="K27" s="262"/>
      <c r="L27" s="263"/>
      <c r="M27" s="212"/>
      <c r="N27" s="260"/>
      <c r="O27" s="260"/>
      <c r="P27" s="260"/>
      <c r="Q27" s="260"/>
      <c r="R27" s="260"/>
      <c r="S27" s="260"/>
      <c r="T27" s="260"/>
      <c r="U27" s="260"/>
      <c r="V27" s="212"/>
      <c r="W27" s="212"/>
      <c r="X27" s="212"/>
      <c r="Y27" s="212"/>
      <c r="Z27" s="260"/>
      <c r="AA27" s="260"/>
      <c r="AB27" s="260"/>
      <c r="AC27" s="260"/>
      <c r="AD27" s="260"/>
      <c r="AE27" s="260"/>
      <c r="AF27" s="260"/>
      <c r="AG27" s="260"/>
      <c r="AH27" s="212"/>
      <c r="AI27" s="212"/>
      <c r="AJ27" s="264"/>
      <c r="AK27" s="71"/>
      <c r="AL27" s="26"/>
    </row>
    <row r="28" spans="1:38" ht="9.9499999999999993" customHeight="1" thickBot="1">
      <c r="A28" s="64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70"/>
      <c r="AL28" s="26"/>
    </row>
    <row r="29" spans="1:38" ht="9.9499999999999993" customHeight="1">
      <c r="A29" s="64"/>
      <c r="B29" s="155" t="s">
        <v>271</v>
      </c>
      <c r="C29" s="156"/>
      <c r="D29" s="156"/>
      <c r="E29" s="156"/>
      <c r="F29" s="157"/>
      <c r="G29" s="165">
        <f>ROUND(Generation!C11+Generation!C12/2,0)</f>
        <v>0</v>
      </c>
      <c r="H29" s="165"/>
      <c r="I29" s="38"/>
      <c r="J29" s="15"/>
      <c r="K29" s="185" t="s">
        <v>75</v>
      </c>
      <c r="L29" s="156"/>
      <c r="M29" s="156"/>
      <c r="N29" s="157"/>
      <c r="O29" s="165">
        <v>-10</v>
      </c>
      <c r="P29" s="165"/>
      <c r="Q29" s="165">
        <f>O29+1</f>
        <v>-9</v>
      </c>
      <c r="R29" s="165"/>
      <c r="S29" s="165">
        <f>Q29+1</f>
        <v>-8</v>
      </c>
      <c r="T29" s="165"/>
      <c r="U29" s="165">
        <f>S29+1</f>
        <v>-7</v>
      </c>
      <c r="V29" s="165"/>
      <c r="W29" s="165">
        <f>U29+1</f>
        <v>-6</v>
      </c>
      <c r="X29" s="165"/>
      <c r="Y29" s="165">
        <f>W29+1</f>
        <v>-5</v>
      </c>
      <c r="Z29" s="165"/>
      <c r="AA29" s="165">
        <f>Y29+1</f>
        <v>-4</v>
      </c>
      <c r="AB29" s="165"/>
      <c r="AC29" s="165">
        <f>AA29+1</f>
        <v>-3</v>
      </c>
      <c r="AD29" s="165"/>
      <c r="AE29" s="165">
        <f>AC29+1</f>
        <v>-2</v>
      </c>
      <c r="AF29" s="165"/>
      <c r="AG29" s="165">
        <f>AE29+1</f>
        <v>-1</v>
      </c>
      <c r="AH29" s="165"/>
      <c r="AI29" s="165">
        <f>AG29+1</f>
        <v>0</v>
      </c>
      <c r="AJ29" s="169"/>
      <c r="AK29" s="70"/>
      <c r="AL29" s="26"/>
    </row>
    <row r="30" spans="1:38" ht="9.9499999999999993" customHeight="1">
      <c r="A30" s="64"/>
      <c r="B30" s="158"/>
      <c r="C30" s="159"/>
      <c r="D30" s="159"/>
      <c r="E30" s="159"/>
      <c r="F30" s="160"/>
      <c r="G30" s="129"/>
      <c r="H30" s="129"/>
      <c r="I30" s="16"/>
      <c r="J30" s="16"/>
      <c r="K30" s="186"/>
      <c r="L30" s="187"/>
      <c r="M30" s="187"/>
      <c r="N30" s="188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37"/>
      <c r="AK30" s="70"/>
      <c r="AL30" s="26"/>
    </row>
    <row r="31" spans="1:38" ht="9.9499999999999993" customHeight="1">
      <c r="A31" s="64"/>
      <c r="B31" s="265" t="s">
        <v>76</v>
      </c>
      <c r="C31" s="266"/>
      <c r="D31" s="266"/>
      <c r="E31" s="266"/>
      <c r="F31" s="267"/>
      <c r="G31" s="129">
        <f>ROUND(G29/2,0)</f>
        <v>0</v>
      </c>
      <c r="H31" s="129"/>
      <c r="I31" s="16"/>
      <c r="J31" s="16"/>
      <c r="K31" s="129">
        <f>AI29+1</f>
        <v>1</v>
      </c>
      <c r="L31" s="129"/>
      <c r="M31" s="129">
        <f>K31+1</f>
        <v>2</v>
      </c>
      <c r="N31" s="129"/>
      <c r="O31" s="129">
        <f>M31+1</f>
        <v>3</v>
      </c>
      <c r="P31" s="129"/>
      <c r="Q31" s="129">
        <f>O31+1</f>
        <v>4</v>
      </c>
      <c r="R31" s="129"/>
      <c r="S31" s="129">
        <f>Q31+1</f>
        <v>5</v>
      </c>
      <c r="T31" s="129"/>
      <c r="U31" s="129">
        <f>S31+1</f>
        <v>6</v>
      </c>
      <c r="V31" s="129"/>
      <c r="W31" s="129">
        <f>U31+1</f>
        <v>7</v>
      </c>
      <c r="X31" s="129"/>
      <c r="Y31" s="129">
        <f>W31+1</f>
        <v>8</v>
      </c>
      <c r="Z31" s="129"/>
      <c r="AA31" s="129">
        <f>Y31+1</f>
        <v>9</v>
      </c>
      <c r="AB31" s="129"/>
      <c r="AC31" s="129">
        <f>AA31+1</f>
        <v>10</v>
      </c>
      <c r="AD31" s="129"/>
      <c r="AE31" s="129">
        <f>AC31+1</f>
        <v>11</v>
      </c>
      <c r="AF31" s="129"/>
      <c r="AG31" s="129">
        <f>AE31+1</f>
        <v>12</v>
      </c>
      <c r="AH31" s="129"/>
      <c r="AI31" s="129">
        <f>AG31+1</f>
        <v>13</v>
      </c>
      <c r="AJ31" s="137"/>
      <c r="AK31" s="70"/>
      <c r="AL31" s="26"/>
    </row>
    <row r="32" spans="1:38" ht="9.9499999999999993" customHeight="1">
      <c r="A32" s="64"/>
      <c r="B32" s="268"/>
      <c r="C32" s="187"/>
      <c r="D32" s="187"/>
      <c r="E32" s="187"/>
      <c r="F32" s="188"/>
      <c r="G32" s="129"/>
      <c r="H32" s="129"/>
      <c r="I32" s="16"/>
      <c r="J32" s="16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37"/>
      <c r="AK32" s="70"/>
      <c r="AL32" s="26"/>
    </row>
    <row r="33" spans="1:38" ht="9.9499999999999993" customHeight="1">
      <c r="A33" s="64"/>
      <c r="B33" s="158" t="s">
        <v>77</v>
      </c>
      <c r="C33" s="159"/>
      <c r="D33" s="159"/>
      <c r="E33" s="159"/>
      <c r="F33" s="160"/>
      <c r="G33" s="129">
        <f>ROUND(G29/4,0)</f>
        <v>0</v>
      </c>
      <c r="H33" s="129"/>
      <c r="I33" s="16"/>
      <c r="J33" s="16"/>
      <c r="K33" s="129">
        <f>AI31+1</f>
        <v>14</v>
      </c>
      <c r="L33" s="129"/>
      <c r="M33" s="129">
        <f>K33+1</f>
        <v>15</v>
      </c>
      <c r="N33" s="129"/>
      <c r="O33" s="129">
        <f>M33+1</f>
        <v>16</v>
      </c>
      <c r="P33" s="129"/>
      <c r="Q33" s="129">
        <f>O33+1</f>
        <v>17</v>
      </c>
      <c r="R33" s="129"/>
      <c r="S33" s="129">
        <f>Q33+1</f>
        <v>18</v>
      </c>
      <c r="T33" s="129"/>
      <c r="U33" s="129">
        <f>S33+1</f>
        <v>19</v>
      </c>
      <c r="V33" s="129"/>
      <c r="W33" s="129">
        <f>U33+1</f>
        <v>20</v>
      </c>
      <c r="X33" s="129"/>
      <c r="Y33" s="129">
        <f>W33+1</f>
        <v>21</v>
      </c>
      <c r="Z33" s="129"/>
      <c r="AA33" s="129">
        <f>Y33+1</f>
        <v>22</v>
      </c>
      <c r="AB33" s="129"/>
      <c r="AC33" s="129">
        <f>AA33+1</f>
        <v>23</v>
      </c>
      <c r="AD33" s="129"/>
      <c r="AE33" s="129">
        <f>AC33+1</f>
        <v>24</v>
      </c>
      <c r="AF33" s="129"/>
      <c r="AG33" s="129">
        <f>AE33+1</f>
        <v>25</v>
      </c>
      <c r="AH33" s="129"/>
      <c r="AI33" s="129">
        <f>AG33+1</f>
        <v>26</v>
      </c>
      <c r="AJ33" s="137"/>
      <c r="AK33" s="70"/>
      <c r="AL33" s="26"/>
    </row>
    <row r="34" spans="1:38" ht="9.9499999999999993" customHeight="1">
      <c r="A34" s="64"/>
      <c r="B34" s="268"/>
      <c r="C34" s="187"/>
      <c r="D34" s="187"/>
      <c r="E34" s="187"/>
      <c r="F34" s="188"/>
      <c r="G34" s="129"/>
      <c r="H34" s="129"/>
      <c r="I34" s="16"/>
      <c r="J34" s="16"/>
      <c r="K34" s="129"/>
      <c r="L34" s="129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89"/>
      <c r="AK34" s="70"/>
      <c r="AL34" s="26"/>
    </row>
    <row r="35" spans="1:38" ht="9.9499999999999993" customHeight="1">
      <c r="A35" s="64"/>
      <c r="B35" s="50"/>
      <c r="C35" s="16"/>
      <c r="D35" s="16"/>
      <c r="E35" s="16"/>
      <c r="F35" s="16"/>
      <c r="G35" s="16"/>
      <c r="H35" s="16"/>
      <c r="I35" s="16"/>
      <c r="J35" s="16"/>
      <c r="K35" s="129">
        <f>AI33+1</f>
        <v>27</v>
      </c>
      <c r="L35" s="129"/>
      <c r="M35" s="271" t="s">
        <v>80</v>
      </c>
      <c r="N35" s="272"/>
      <c r="O35" s="272"/>
      <c r="P35" s="272"/>
      <c r="Q35" s="272"/>
      <c r="R35" s="272"/>
      <c r="S35" s="272"/>
      <c r="T35" s="272"/>
      <c r="U35" s="272"/>
      <c r="V35" s="272"/>
      <c r="W35" s="39"/>
      <c r="X35" s="39"/>
      <c r="Y35" s="39"/>
      <c r="Z35" s="39"/>
      <c r="AA35" s="40"/>
      <c r="AB35" s="40"/>
      <c r="AC35" s="40"/>
      <c r="AD35" s="40"/>
      <c r="AE35" s="40"/>
      <c r="AF35" s="40"/>
      <c r="AG35" s="40"/>
      <c r="AH35" s="40"/>
      <c r="AI35" s="40"/>
      <c r="AJ35" s="41"/>
      <c r="AK35" s="70"/>
      <c r="AL35" s="26"/>
    </row>
    <row r="36" spans="1:38" ht="9.9499999999999993" customHeight="1">
      <c r="A36" s="64"/>
      <c r="B36" s="50"/>
      <c r="C36" s="16"/>
      <c r="D36" s="16"/>
      <c r="E36" s="16"/>
      <c r="F36" s="16"/>
      <c r="G36" s="16"/>
      <c r="H36" s="16"/>
      <c r="I36" s="16"/>
      <c r="J36" s="16"/>
      <c r="K36" s="129"/>
      <c r="L36" s="129"/>
      <c r="M36" s="273"/>
      <c r="N36" s="164"/>
      <c r="O36" s="164"/>
      <c r="P36" s="164"/>
      <c r="Q36" s="164"/>
      <c r="R36" s="164"/>
      <c r="S36" s="164"/>
      <c r="T36" s="164"/>
      <c r="U36" s="164"/>
      <c r="V36" s="164"/>
      <c r="W36" s="42"/>
      <c r="X36" s="42"/>
      <c r="Y36" s="42"/>
      <c r="Z36" s="42"/>
      <c r="AA36" s="43"/>
      <c r="AB36" s="43"/>
      <c r="AC36" s="43"/>
      <c r="AD36" s="43"/>
      <c r="AE36" s="43"/>
      <c r="AF36" s="43"/>
      <c r="AG36" s="43"/>
      <c r="AH36" s="43"/>
      <c r="AI36" s="43"/>
      <c r="AJ36" s="44"/>
      <c r="AK36" s="70"/>
      <c r="AL36" s="26"/>
    </row>
    <row r="37" spans="1:38" ht="9.9499999999999993" customHeight="1" thickBot="1">
      <c r="A37" s="64"/>
      <c r="B37" s="50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49"/>
      <c r="AK37" s="70"/>
      <c r="AL37" s="26"/>
    </row>
    <row r="38" spans="1:38" ht="9.9499999999999993" customHeight="1">
      <c r="A38" s="64"/>
      <c r="B38" s="269" t="s">
        <v>78</v>
      </c>
      <c r="C38" s="270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  <c r="T38" s="270"/>
      <c r="U38" s="270"/>
      <c r="V38" s="26"/>
      <c r="W38" s="280" t="s">
        <v>79</v>
      </c>
      <c r="X38" s="281"/>
      <c r="Y38" s="281"/>
      <c r="Z38" s="281"/>
      <c r="AA38" s="281"/>
      <c r="AB38" s="281"/>
      <c r="AC38" s="281"/>
      <c r="AD38" s="281"/>
      <c r="AE38" s="281"/>
      <c r="AF38" s="342" t="s">
        <v>187</v>
      </c>
      <c r="AG38" s="343"/>
      <c r="AH38" s="344"/>
      <c r="AI38" s="338" t="s">
        <v>205</v>
      </c>
      <c r="AJ38" s="339"/>
      <c r="AK38" s="70"/>
      <c r="AL38" s="26"/>
    </row>
    <row r="39" spans="1:38" ht="9.9499999999999993" customHeight="1">
      <c r="A39" s="64"/>
      <c r="B39" s="163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26"/>
      <c r="W39" s="282"/>
      <c r="X39" s="283"/>
      <c r="Y39" s="283"/>
      <c r="Z39" s="283"/>
      <c r="AA39" s="283"/>
      <c r="AB39" s="283"/>
      <c r="AC39" s="283"/>
      <c r="AD39" s="283"/>
      <c r="AE39" s="283"/>
      <c r="AF39" s="345"/>
      <c r="AG39" s="346"/>
      <c r="AH39" s="347"/>
      <c r="AI39" s="340"/>
      <c r="AJ39" s="341"/>
      <c r="AK39" s="70"/>
      <c r="AL39" s="26"/>
    </row>
    <row r="40" spans="1:38" ht="9.9499999999999993" customHeight="1">
      <c r="A40" s="64"/>
      <c r="B40" s="166">
        <v>1</v>
      </c>
      <c r="C40" s="140"/>
      <c r="D40" s="140">
        <v>2</v>
      </c>
      <c r="E40" s="140"/>
      <c r="F40" s="140">
        <v>3</v>
      </c>
      <c r="G40" s="140"/>
      <c r="H40" s="140">
        <v>4</v>
      </c>
      <c r="I40" s="140"/>
      <c r="J40" s="140">
        <v>5</v>
      </c>
      <c r="K40" s="140"/>
      <c r="L40" s="140">
        <v>6</v>
      </c>
      <c r="M40" s="140"/>
      <c r="N40" s="140">
        <v>7</v>
      </c>
      <c r="O40" s="140"/>
      <c r="P40" s="140">
        <v>8</v>
      </c>
      <c r="Q40" s="140"/>
      <c r="R40" s="140">
        <v>9</v>
      </c>
      <c r="S40" s="140"/>
      <c r="T40" s="140">
        <v>10</v>
      </c>
      <c r="U40" s="140"/>
      <c r="V40" s="45"/>
      <c r="W40" s="166"/>
      <c r="X40" s="140"/>
      <c r="Y40" s="140"/>
      <c r="Z40" s="140"/>
      <c r="AA40" s="140"/>
      <c r="AB40" s="140"/>
      <c r="AC40" s="140"/>
      <c r="AD40" s="140"/>
      <c r="AE40" s="140"/>
      <c r="AF40" s="298"/>
      <c r="AG40" s="298"/>
      <c r="AH40" s="298"/>
      <c r="AI40" s="213"/>
      <c r="AJ40" s="214"/>
      <c r="AK40" s="70"/>
      <c r="AL40" s="26"/>
    </row>
    <row r="41" spans="1:38" ht="9.9499999999999993" customHeight="1">
      <c r="A41" s="64"/>
      <c r="B41" s="166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45"/>
      <c r="W41" s="166"/>
      <c r="X41" s="140"/>
      <c r="Y41" s="140"/>
      <c r="Z41" s="140"/>
      <c r="AA41" s="140"/>
      <c r="AB41" s="140"/>
      <c r="AC41" s="140"/>
      <c r="AD41" s="140"/>
      <c r="AE41" s="140"/>
      <c r="AF41" s="298"/>
      <c r="AG41" s="298"/>
      <c r="AH41" s="298"/>
      <c r="AI41" s="213"/>
      <c r="AJ41" s="214"/>
      <c r="AK41" s="70"/>
      <c r="AL41" s="26"/>
    </row>
    <row r="42" spans="1:38" ht="9.9499999999999993" customHeight="1">
      <c r="A42" s="64"/>
      <c r="B42" s="166">
        <v>11</v>
      </c>
      <c r="C42" s="140"/>
      <c r="D42" s="140">
        <v>12</v>
      </c>
      <c r="E42" s="140"/>
      <c r="F42" s="140">
        <v>13</v>
      </c>
      <c r="G42" s="140"/>
      <c r="H42" s="140">
        <v>14</v>
      </c>
      <c r="I42" s="140"/>
      <c r="J42" s="140">
        <v>15</v>
      </c>
      <c r="K42" s="140"/>
      <c r="L42" s="140">
        <v>16</v>
      </c>
      <c r="M42" s="140"/>
      <c r="N42" s="140">
        <v>17</v>
      </c>
      <c r="O42" s="140"/>
      <c r="P42" s="140">
        <v>18</v>
      </c>
      <c r="Q42" s="140"/>
      <c r="R42" s="140">
        <v>19</v>
      </c>
      <c r="S42" s="140"/>
      <c r="T42" s="140">
        <v>20</v>
      </c>
      <c r="U42" s="140"/>
      <c r="V42" s="26"/>
      <c r="W42" s="166"/>
      <c r="X42" s="140"/>
      <c r="Y42" s="140"/>
      <c r="Z42" s="140"/>
      <c r="AA42" s="140"/>
      <c r="AB42" s="140"/>
      <c r="AC42" s="140"/>
      <c r="AD42" s="140"/>
      <c r="AE42" s="140"/>
      <c r="AF42" s="298"/>
      <c r="AG42" s="298"/>
      <c r="AH42" s="298"/>
      <c r="AI42" s="213"/>
      <c r="AJ42" s="214"/>
      <c r="AK42" s="70"/>
      <c r="AL42" s="26"/>
    </row>
    <row r="43" spans="1:38" ht="9.9499999999999993" customHeight="1" thickBot="1">
      <c r="A43" s="64"/>
      <c r="B43" s="170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46"/>
      <c r="W43" s="166"/>
      <c r="X43" s="140"/>
      <c r="Y43" s="140"/>
      <c r="Z43" s="140"/>
      <c r="AA43" s="140"/>
      <c r="AB43" s="140"/>
      <c r="AC43" s="140"/>
      <c r="AD43" s="140"/>
      <c r="AE43" s="140"/>
      <c r="AF43" s="298"/>
      <c r="AG43" s="298"/>
      <c r="AH43" s="298"/>
      <c r="AI43" s="213"/>
      <c r="AJ43" s="214"/>
      <c r="AK43" s="70"/>
      <c r="AL43" s="26"/>
    </row>
    <row r="44" spans="1:38" ht="9.9499999999999993" customHeight="1" thickBot="1">
      <c r="A44" s="6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166"/>
      <c r="X44" s="140"/>
      <c r="Y44" s="140"/>
      <c r="Z44" s="140"/>
      <c r="AA44" s="140"/>
      <c r="AB44" s="140"/>
      <c r="AC44" s="140"/>
      <c r="AD44" s="140"/>
      <c r="AE44" s="140"/>
      <c r="AF44" s="298"/>
      <c r="AG44" s="298"/>
      <c r="AH44" s="298"/>
      <c r="AI44" s="213"/>
      <c r="AJ44" s="214"/>
      <c r="AK44" s="70"/>
      <c r="AL44" s="26"/>
    </row>
    <row r="45" spans="1:38" ht="9.9499999999999993" customHeight="1">
      <c r="A45" s="64"/>
      <c r="B45" s="161" t="s">
        <v>81</v>
      </c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215">
        <f>Generation!J9-7</f>
        <v>-7</v>
      </c>
      <c r="R45" s="215"/>
      <c r="S45" s="22"/>
      <c r="T45" s="22"/>
      <c r="U45" s="48"/>
      <c r="V45" s="47"/>
      <c r="W45" s="166"/>
      <c r="X45" s="140"/>
      <c r="Y45" s="140"/>
      <c r="Z45" s="140"/>
      <c r="AA45" s="140"/>
      <c r="AB45" s="140"/>
      <c r="AC45" s="140"/>
      <c r="AD45" s="140"/>
      <c r="AE45" s="140"/>
      <c r="AF45" s="298"/>
      <c r="AG45" s="298"/>
      <c r="AH45" s="298"/>
      <c r="AI45" s="213"/>
      <c r="AJ45" s="214"/>
      <c r="AK45" s="70"/>
      <c r="AL45" s="26"/>
    </row>
    <row r="46" spans="1:38" ht="9.9499999999999993" customHeight="1">
      <c r="A46" s="64"/>
      <c r="B46" s="269"/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16"/>
      <c r="R46" s="216"/>
      <c r="S46" s="26"/>
      <c r="T46" s="26"/>
      <c r="U46" s="49"/>
      <c r="V46" s="47"/>
      <c r="W46" s="166"/>
      <c r="X46" s="140"/>
      <c r="Y46" s="140"/>
      <c r="Z46" s="140"/>
      <c r="AA46" s="140"/>
      <c r="AB46" s="140"/>
      <c r="AC46" s="140"/>
      <c r="AD46" s="140"/>
      <c r="AE46" s="140"/>
      <c r="AF46" s="298"/>
      <c r="AG46" s="298"/>
      <c r="AH46" s="298"/>
      <c r="AI46" s="213"/>
      <c r="AJ46" s="214"/>
      <c r="AK46" s="70"/>
      <c r="AL46" s="26"/>
    </row>
    <row r="47" spans="1:38" ht="9.9499999999999993" customHeight="1">
      <c r="A47" s="64"/>
      <c r="B47" s="274" t="s">
        <v>82</v>
      </c>
      <c r="C47" s="275"/>
      <c r="D47" s="275"/>
      <c r="E47" s="275"/>
      <c r="F47" s="275"/>
      <c r="G47" s="275"/>
      <c r="H47" s="16"/>
      <c r="I47" s="16"/>
      <c r="J47" s="276">
        <v>0</v>
      </c>
      <c r="K47" s="276">
        <v>1</v>
      </c>
      <c r="L47" s="276">
        <v>2</v>
      </c>
      <c r="M47" s="276">
        <v>3</v>
      </c>
      <c r="N47" s="276">
        <v>4</v>
      </c>
      <c r="O47" s="276">
        <v>5</v>
      </c>
      <c r="P47" s="276">
        <v>6</v>
      </c>
      <c r="Q47" s="276">
        <v>7</v>
      </c>
      <c r="R47" s="276">
        <v>8</v>
      </c>
      <c r="S47" s="276">
        <v>9</v>
      </c>
      <c r="T47" s="276">
        <v>10</v>
      </c>
      <c r="U47" s="296">
        <v>11</v>
      </c>
      <c r="V47" s="47"/>
      <c r="W47" s="166"/>
      <c r="X47" s="140"/>
      <c r="Y47" s="140"/>
      <c r="Z47" s="140"/>
      <c r="AA47" s="140"/>
      <c r="AB47" s="140"/>
      <c r="AC47" s="140"/>
      <c r="AD47" s="140"/>
      <c r="AE47" s="140"/>
      <c r="AF47" s="298"/>
      <c r="AG47" s="298"/>
      <c r="AH47" s="298"/>
      <c r="AI47" s="213"/>
      <c r="AJ47" s="214"/>
      <c r="AK47" s="70"/>
      <c r="AL47" s="26"/>
    </row>
    <row r="48" spans="1:38" ht="9.9499999999999993" customHeight="1">
      <c r="A48" s="64"/>
      <c r="B48" s="274"/>
      <c r="C48" s="275"/>
      <c r="D48" s="275"/>
      <c r="E48" s="275"/>
      <c r="F48" s="275"/>
      <c r="G48" s="275"/>
      <c r="H48" s="16"/>
      <c r="I48" s="1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96"/>
      <c r="V48" s="47"/>
      <c r="W48" s="50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49"/>
      <c r="AK48" s="70"/>
      <c r="AL48" s="26"/>
    </row>
    <row r="49" spans="1:38" ht="9.9499999999999993" customHeight="1">
      <c r="A49" s="64"/>
      <c r="B49" s="284" t="s">
        <v>83</v>
      </c>
      <c r="C49" s="285"/>
      <c r="D49" s="285"/>
      <c r="E49" s="285"/>
      <c r="F49" s="285"/>
      <c r="G49" s="285"/>
      <c r="H49" s="285"/>
      <c r="I49" s="286"/>
      <c r="J49" s="276">
        <v>0</v>
      </c>
      <c r="K49" s="276">
        <v>20</v>
      </c>
      <c r="L49" s="276">
        <v>29</v>
      </c>
      <c r="M49" s="276">
        <v>37</v>
      </c>
      <c r="N49" s="276">
        <v>45</v>
      </c>
      <c r="O49" s="276">
        <v>53</v>
      </c>
      <c r="P49" s="276">
        <v>60</v>
      </c>
      <c r="Q49" s="276">
        <v>67</v>
      </c>
      <c r="R49" s="276">
        <v>73</v>
      </c>
      <c r="S49" s="276">
        <v>78</v>
      </c>
      <c r="T49" s="276">
        <v>82</v>
      </c>
      <c r="U49" s="296">
        <v>85</v>
      </c>
      <c r="V49" s="47"/>
      <c r="W49" s="278" t="s">
        <v>201</v>
      </c>
      <c r="X49" s="279"/>
      <c r="Y49" s="279"/>
      <c r="Z49" s="279"/>
      <c r="AA49" s="279"/>
      <c r="AB49" s="279"/>
      <c r="AC49" s="279"/>
      <c r="AD49" s="26"/>
      <c r="AE49" s="26"/>
      <c r="AF49" s="26"/>
      <c r="AG49" s="26"/>
      <c r="AH49" s="26"/>
      <c r="AI49" s="26"/>
      <c r="AJ49" s="49"/>
      <c r="AK49" s="70"/>
      <c r="AL49" s="26"/>
    </row>
    <row r="50" spans="1:38" ht="9.9499999999999993" customHeight="1" thickBot="1">
      <c r="A50" s="64"/>
      <c r="B50" s="287"/>
      <c r="C50" s="288"/>
      <c r="D50" s="288"/>
      <c r="E50" s="288"/>
      <c r="F50" s="288"/>
      <c r="G50" s="288"/>
      <c r="H50" s="288"/>
      <c r="I50" s="289"/>
      <c r="J50" s="277"/>
      <c r="K50" s="277"/>
      <c r="L50" s="277"/>
      <c r="M50" s="277"/>
      <c r="N50" s="277"/>
      <c r="O50" s="277"/>
      <c r="P50" s="277"/>
      <c r="Q50" s="277"/>
      <c r="R50" s="277"/>
      <c r="S50" s="277"/>
      <c r="T50" s="277"/>
      <c r="U50" s="297"/>
      <c r="V50" s="47"/>
      <c r="W50" s="278"/>
      <c r="X50" s="279"/>
      <c r="Y50" s="279"/>
      <c r="Z50" s="279"/>
      <c r="AA50" s="279"/>
      <c r="AB50" s="279"/>
      <c r="AC50" s="279"/>
      <c r="AD50" s="26"/>
      <c r="AE50" s="26"/>
      <c r="AF50" s="26"/>
      <c r="AG50" s="26"/>
      <c r="AH50" s="26"/>
      <c r="AI50" s="26"/>
      <c r="AJ50" s="49"/>
      <c r="AK50" s="70"/>
      <c r="AL50" s="26"/>
    </row>
    <row r="51" spans="1:38" ht="9.9499999999999993" customHeight="1" thickBot="1">
      <c r="A51" s="64"/>
      <c r="B51" s="51"/>
      <c r="C51" s="51"/>
      <c r="D51" s="51"/>
      <c r="E51" s="51"/>
      <c r="F51" s="51"/>
      <c r="G51" s="51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52" t="s">
        <v>202</v>
      </c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49"/>
      <c r="AK51" s="70"/>
      <c r="AL51" s="26"/>
    </row>
    <row r="52" spans="1:38" ht="9.9499999999999993" customHeight="1" thickBot="1">
      <c r="A52" s="64"/>
      <c r="B52" s="131" t="s">
        <v>188</v>
      </c>
      <c r="C52" s="132"/>
      <c r="D52" s="132"/>
      <c r="E52" s="132"/>
      <c r="F52" s="132"/>
      <c r="G52" s="132"/>
      <c r="H52" s="132"/>
      <c r="I52" s="132"/>
      <c r="J52" s="132"/>
      <c r="K52" s="132"/>
      <c r="L52" s="316"/>
      <c r="M52" s="320" t="s">
        <v>36</v>
      </c>
      <c r="N52" s="215"/>
      <c r="O52" s="321"/>
      <c r="P52" s="310" t="s">
        <v>186</v>
      </c>
      <c r="Q52" s="311"/>
      <c r="R52" s="310" t="s">
        <v>187</v>
      </c>
      <c r="S52" s="311"/>
      <c r="T52" s="215" t="s">
        <v>84</v>
      </c>
      <c r="U52" s="314"/>
      <c r="V52" s="47"/>
      <c r="W52" s="53" t="s">
        <v>203</v>
      </c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54"/>
      <c r="AK52" s="70"/>
      <c r="AL52" s="26"/>
    </row>
    <row r="53" spans="1:38" ht="9.9499999999999993" customHeight="1" thickBot="1">
      <c r="A53" s="64"/>
      <c r="B53" s="317"/>
      <c r="C53" s="318"/>
      <c r="D53" s="318"/>
      <c r="E53" s="318"/>
      <c r="F53" s="318"/>
      <c r="G53" s="318"/>
      <c r="H53" s="318"/>
      <c r="I53" s="318"/>
      <c r="J53" s="318"/>
      <c r="K53" s="318"/>
      <c r="L53" s="319"/>
      <c r="M53" s="322"/>
      <c r="N53" s="216"/>
      <c r="O53" s="323"/>
      <c r="P53" s="312"/>
      <c r="Q53" s="313"/>
      <c r="R53" s="312"/>
      <c r="S53" s="313"/>
      <c r="T53" s="216"/>
      <c r="U53" s="315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70"/>
      <c r="AL53" s="26"/>
    </row>
    <row r="54" spans="1:38" ht="9.9499999999999993" customHeight="1">
      <c r="A54" s="64"/>
      <c r="B54" s="217" t="s">
        <v>176</v>
      </c>
      <c r="C54" s="218"/>
      <c r="D54" s="218"/>
      <c r="E54" s="218"/>
      <c r="F54" s="218"/>
      <c r="G54" s="218"/>
      <c r="H54" s="218"/>
      <c r="I54" s="218"/>
      <c r="J54" s="218"/>
      <c r="K54" s="218"/>
      <c r="L54" s="218"/>
      <c r="M54" s="140">
        <f>Generation!O51</f>
        <v>0</v>
      </c>
      <c r="N54" s="140"/>
      <c r="O54" s="140"/>
      <c r="P54" s="299">
        <f>VLOOKUP($M54,Tables!$D$1:$E$22,2,FALSE)</f>
        <v>0</v>
      </c>
      <c r="Q54" s="299"/>
      <c r="R54" s="140">
        <f>VLOOKUP($M54,Tables!$D$1:$E$22,2,FALSE)</f>
        <v>0</v>
      </c>
      <c r="S54" s="140"/>
      <c r="T54" s="221"/>
      <c r="U54" s="222"/>
      <c r="V54" s="47"/>
      <c r="W54" s="141" t="s">
        <v>164</v>
      </c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3"/>
      <c r="AK54" s="70"/>
      <c r="AL54" s="26"/>
    </row>
    <row r="55" spans="1:38" ht="9.9499999999999993" customHeight="1">
      <c r="A55" s="64"/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140"/>
      <c r="N55" s="140"/>
      <c r="O55" s="140"/>
      <c r="P55" s="299"/>
      <c r="Q55" s="299"/>
      <c r="R55" s="140"/>
      <c r="S55" s="140"/>
      <c r="T55" s="221"/>
      <c r="U55" s="222"/>
      <c r="V55" s="47"/>
      <c r="W55" s="144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6"/>
      <c r="AK55" s="70"/>
      <c r="AL55" s="26"/>
    </row>
    <row r="56" spans="1:38" ht="9.9499999999999993" customHeight="1">
      <c r="A56" s="64"/>
      <c r="B56" s="217" t="s">
        <v>177</v>
      </c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140">
        <f>Generation!O52</f>
        <v>0</v>
      </c>
      <c r="N56" s="140"/>
      <c r="O56" s="140"/>
      <c r="P56" s="299">
        <f>VLOOKUP($M56,Tables!$D$1:$E$22,2,FALSE)</f>
        <v>0</v>
      </c>
      <c r="Q56" s="299"/>
      <c r="R56" s="140">
        <f>VLOOKUP($M56,Tables!$D$1:$E$22,2,FALSE)</f>
        <v>0</v>
      </c>
      <c r="S56" s="140"/>
      <c r="T56" s="221"/>
      <c r="U56" s="222"/>
      <c r="V56" s="47"/>
      <c r="W56" s="304" t="s">
        <v>175</v>
      </c>
      <c r="X56" s="305"/>
      <c r="Y56" s="305"/>
      <c r="Z56" s="305"/>
      <c r="AA56" s="305"/>
      <c r="AB56" s="305"/>
      <c r="AC56" s="305"/>
      <c r="AD56" s="306"/>
      <c r="AE56" s="129" t="s">
        <v>36</v>
      </c>
      <c r="AF56" s="129"/>
      <c r="AG56" s="129"/>
      <c r="AH56" s="129" t="s">
        <v>84</v>
      </c>
      <c r="AI56" s="129"/>
      <c r="AJ56" s="137"/>
      <c r="AK56" s="70"/>
      <c r="AL56" s="26"/>
    </row>
    <row r="57" spans="1:38" ht="9.9499999999999993" customHeight="1">
      <c r="A57" s="64"/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140"/>
      <c r="N57" s="140"/>
      <c r="O57" s="140"/>
      <c r="P57" s="299"/>
      <c r="Q57" s="299"/>
      <c r="R57" s="140"/>
      <c r="S57" s="140"/>
      <c r="T57" s="221"/>
      <c r="U57" s="222"/>
      <c r="V57" s="47"/>
      <c r="W57" s="307"/>
      <c r="X57" s="308"/>
      <c r="Y57" s="308"/>
      <c r="Z57" s="308"/>
      <c r="AA57" s="308"/>
      <c r="AB57" s="308"/>
      <c r="AC57" s="308"/>
      <c r="AD57" s="309"/>
      <c r="AE57" s="129"/>
      <c r="AF57" s="129"/>
      <c r="AG57" s="129"/>
      <c r="AH57" s="129"/>
      <c r="AI57" s="129"/>
      <c r="AJ57" s="137"/>
      <c r="AK57" s="70"/>
      <c r="AL57" s="26"/>
    </row>
    <row r="58" spans="1:38" ht="9.9499999999999993" customHeight="1">
      <c r="A58" s="64"/>
      <c r="B58" s="217" t="s">
        <v>183</v>
      </c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140">
        <f>Generation!O53</f>
        <v>0</v>
      </c>
      <c r="N58" s="140"/>
      <c r="O58" s="140"/>
      <c r="P58" s="140">
        <f>VLOOKUP($M58,Tables!$D$1:$E$22,2,FALSE)</f>
        <v>0</v>
      </c>
      <c r="Q58" s="140"/>
      <c r="R58" s="299">
        <f>VLOOKUP($M58,Tables!$D$1:$E$22,2,FALSE)</f>
        <v>0</v>
      </c>
      <c r="S58" s="299"/>
      <c r="T58" s="221"/>
      <c r="U58" s="222"/>
      <c r="V58" s="47"/>
      <c r="W58" s="138" t="s">
        <v>168</v>
      </c>
      <c r="X58" s="139"/>
      <c r="Y58" s="139"/>
      <c r="Z58" s="139"/>
      <c r="AA58" s="139"/>
      <c r="AB58" s="139"/>
      <c r="AC58" s="139"/>
      <c r="AD58" s="139"/>
      <c r="AE58" s="129">
        <f>Generation!F49</f>
        <v>0</v>
      </c>
      <c r="AF58" s="129"/>
      <c r="AG58" s="129"/>
      <c r="AH58" s="300"/>
      <c r="AI58" s="300"/>
      <c r="AJ58" s="301"/>
      <c r="AK58" s="70"/>
      <c r="AL58" s="26"/>
    </row>
    <row r="59" spans="1:38" ht="9.9499999999999993" customHeight="1">
      <c r="A59" s="64"/>
      <c r="B59" s="217"/>
      <c r="C59" s="218"/>
      <c r="D59" s="218"/>
      <c r="E59" s="218"/>
      <c r="F59" s="218"/>
      <c r="G59" s="218"/>
      <c r="H59" s="218"/>
      <c r="I59" s="218"/>
      <c r="J59" s="218"/>
      <c r="K59" s="218"/>
      <c r="L59" s="218"/>
      <c r="M59" s="140"/>
      <c r="N59" s="140"/>
      <c r="O59" s="140"/>
      <c r="P59" s="140"/>
      <c r="Q59" s="140"/>
      <c r="R59" s="299"/>
      <c r="S59" s="299"/>
      <c r="T59" s="221"/>
      <c r="U59" s="222"/>
      <c r="V59" s="47"/>
      <c r="W59" s="138"/>
      <c r="X59" s="139"/>
      <c r="Y59" s="139"/>
      <c r="Z59" s="139"/>
      <c r="AA59" s="139"/>
      <c r="AB59" s="139"/>
      <c r="AC59" s="139"/>
      <c r="AD59" s="139"/>
      <c r="AE59" s="129"/>
      <c r="AF59" s="129"/>
      <c r="AG59" s="129"/>
      <c r="AH59" s="300"/>
      <c r="AI59" s="300"/>
      <c r="AJ59" s="301"/>
      <c r="AK59" s="70"/>
      <c r="AL59" s="26"/>
    </row>
    <row r="60" spans="1:38" ht="9.9499999999999993" customHeight="1">
      <c r="A60" s="64"/>
      <c r="B60" s="217" t="s">
        <v>184</v>
      </c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140">
        <f>Generation!O54</f>
        <v>0</v>
      </c>
      <c r="N60" s="140"/>
      <c r="O60" s="140"/>
      <c r="P60" s="299">
        <f>VLOOKUP($M60,Tables!$D$1:$E$22,2,FALSE)</f>
        <v>0</v>
      </c>
      <c r="Q60" s="299"/>
      <c r="R60" s="140">
        <f>VLOOKUP($M60,Tables!$D$1:$E$22,2,FALSE)</f>
        <v>0</v>
      </c>
      <c r="S60" s="140"/>
      <c r="T60" s="221"/>
      <c r="U60" s="222"/>
      <c r="V60" s="47"/>
      <c r="W60" s="290" t="s">
        <v>169</v>
      </c>
      <c r="X60" s="291"/>
      <c r="Y60" s="291"/>
      <c r="Z60" s="291"/>
      <c r="AA60" s="291"/>
      <c r="AB60" s="291"/>
      <c r="AC60" s="291"/>
      <c r="AD60" s="292"/>
      <c r="AE60" s="129">
        <f>Generation!O49</f>
        <v>0</v>
      </c>
      <c r="AF60" s="129"/>
      <c r="AG60" s="129"/>
      <c r="AH60" s="300"/>
      <c r="AI60" s="300"/>
      <c r="AJ60" s="301"/>
      <c r="AK60" s="70"/>
      <c r="AL60" s="26"/>
    </row>
    <row r="61" spans="1:38" ht="9.9499999999999993" customHeight="1">
      <c r="A61" s="64"/>
      <c r="B61" s="217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140"/>
      <c r="N61" s="140"/>
      <c r="O61" s="140"/>
      <c r="P61" s="299"/>
      <c r="Q61" s="299"/>
      <c r="R61" s="140"/>
      <c r="S61" s="140"/>
      <c r="T61" s="221"/>
      <c r="U61" s="222"/>
      <c r="V61" s="47"/>
      <c r="W61" s="293"/>
      <c r="X61" s="294"/>
      <c r="Y61" s="294"/>
      <c r="Z61" s="294"/>
      <c r="AA61" s="294"/>
      <c r="AB61" s="294"/>
      <c r="AC61" s="294"/>
      <c r="AD61" s="295"/>
      <c r="AE61" s="129"/>
      <c r="AF61" s="129"/>
      <c r="AG61" s="129"/>
      <c r="AH61" s="300"/>
      <c r="AI61" s="300"/>
      <c r="AJ61" s="301"/>
      <c r="AK61" s="70"/>
      <c r="AL61" s="26"/>
    </row>
    <row r="62" spans="1:38" ht="9.9499999999999993" customHeight="1">
      <c r="A62" s="64"/>
      <c r="B62" s="217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140">
        <f>Generation!O56</f>
        <v>0</v>
      </c>
      <c r="N62" s="140"/>
      <c r="O62" s="140"/>
      <c r="P62" s="140">
        <f>VLOOKUP($M62,Tables!$D$1:$E$22,2,FALSE)</f>
        <v>0</v>
      </c>
      <c r="Q62" s="140"/>
      <c r="R62" s="140">
        <f>VLOOKUP($M62,Tables!$D$1:$E$22,2,FALSE)</f>
        <v>0</v>
      </c>
      <c r="S62" s="140"/>
      <c r="T62" s="221"/>
      <c r="U62" s="222"/>
      <c r="V62" s="47"/>
      <c r="W62" s="290" t="s">
        <v>167</v>
      </c>
      <c r="X62" s="291"/>
      <c r="Y62" s="291"/>
      <c r="Z62" s="291"/>
      <c r="AA62" s="291"/>
      <c r="AB62" s="291"/>
      <c r="AC62" s="291"/>
      <c r="AD62" s="292"/>
      <c r="AE62" s="129">
        <f>Generation!F50</f>
        <v>0</v>
      </c>
      <c r="AF62" s="129"/>
      <c r="AG62" s="129"/>
      <c r="AH62" s="300"/>
      <c r="AI62" s="300"/>
      <c r="AJ62" s="301"/>
      <c r="AK62" s="70"/>
      <c r="AL62" s="26"/>
    </row>
    <row r="63" spans="1:38" ht="9.9499999999999993" customHeight="1" thickBot="1">
      <c r="A63" s="64"/>
      <c r="B63" s="219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152"/>
      <c r="N63" s="152"/>
      <c r="O63" s="152"/>
      <c r="P63" s="152"/>
      <c r="Q63" s="152"/>
      <c r="R63" s="152"/>
      <c r="S63" s="152"/>
      <c r="T63" s="223"/>
      <c r="U63" s="224"/>
      <c r="V63" s="47"/>
      <c r="W63" s="293"/>
      <c r="X63" s="294"/>
      <c r="Y63" s="294"/>
      <c r="Z63" s="294"/>
      <c r="AA63" s="294"/>
      <c r="AB63" s="294"/>
      <c r="AC63" s="294"/>
      <c r="AD63" s="295"/>
      <c r="AE63" s="129"/>
      <c r="AF63" s="129"/>
      <c r="AG63" s="129"/>
      <c r="AH63" s="300"/>
      <c r="AI63" s="300"/>
      <c r="AJ63" s="301"/>
      <c r="AK63" s="70"/>
      <c r="AL63" s="26"/>
    </row>
    <row r="64" spans="1:38" ht="9.9499999999999993" customHeight="1" thickBot="1">
      <c r="A64" s="6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290" t="s">
        <v>170</v>
      </c>
      <c r="X64" s="291"/>
      <c r="Y64" s="291"/>
      <c r="Z64" s="291"/>
      <c r="AA64" s="291"/>
      <c r="AB64" s="291"/>
      <c r="AC64" s="291"/>
      <c r="AD64" s="292"/>
      <c r="AE64" s="129">
        <f>Generation!F51</f>
        <v>0</v>
      </c>
      <c r="AF64" s="129"/>
      <c r="AG64" s="129"/>
      <c r="AH64" s="300"/>
      <c r="AI64" s="300"/>
      <c r="AJ64" s="301"/>
      <c r="AK64" s="70"/>
      <c r="AL64" s="26"/>
    </row>
    <row r="65" spans="1:38" ht="9.9499999999999993" customHeight="1">
      <c r="A65" s="64"/>
      <c r="B65" s="228" t="s">
        <v>85</v>
      </c>
      <c r="C65" s="229"/>
      <c r="D65" s="229"/>
      <c r="E65" s="229"/>
      <c r="F65" s="229"/>
      <c r="G65" s="225">
        <f>VLOOKUP(Tables!C2,Tables!B3:C34,2,FALSE)</f>
        <v>0</v>
      </c>
      <c r="H65" s="226"/>
      <c r="I65" s="47"/>
      <c r="J65" s="232" t="s">
        <v>270</v>
      </c>
      <c r="K65" s="233"/>
      <c r="L65" s="233"/>
      <c r="M65" s="233"/>
      <c r="N65" s="233"/>
      <c r="O65" s="233"/>
      <c r="P65" s="233"/>
      <c r="Q65" s="236"/>
      <c r="R65" s="236"/>
      <c r="S65" s="236"/>
      <c r="T65" s="236"/>
      <c r="U65" s="237"/>
      <c r="V65" s="47"/>
      <c r="W65" s="293"/>
      <c r="X65" s="294"/>
      <c r="Y65" s="294"/>
      <c r="Z65" s="294"/>
      <c r="AA65" s="294"/>
      <c r="AB65" s="294"/>
      <c r="AC65" s="294"/>
      <c r="AD65" s="295"/>
      <c r="AE65" s="129"/>
      <c r="AF65" s="129"/>
      <c r="AG65" s="129"/>
      <c r="AH65" s="300"/>
      <c r="AI65" s="300"/>
      <c r="AJ65" s="301"/>
      <c r="AK65" s="70"/>
      <c r="AL65" s="26"/>
    </row>
    <row r="66" spans="1:38" ht="9.9499999999999993" customHeight="1" thickBot="1">
      <c r="A66" s="64"/>
      <c r="B66" s="230"/>
      <c r="C66" s="231"/>
      <c r="D66" s="231"/>
      <c r="E66" s="231"/>
      <c r="F66" s="231"/>
      <c r="G66" s="152"/>
      <c r="H66" s="227"/>
      <c r="I66" s="58"/>
      <c r="J66" s="234"/>
      <c r="K66" s="235"/>
      <c r="L66" s="235"/>
      <c r="M66" s="235"/>
      <c r="N66" s="235"/>
      <c r="O66" s="235"/>
      <c r="P66" s="235"/>
      <c r="Q66" s="238"/>
      <c r="R66" s="238"/>
      <c r="S66" s="238"/>
      <c r="T66" s="238"/>
      <c r="U66" s="239"/>
      <c r="V66" s="47"/>
      <c r="W66" s="290" t="s">
        <v>171</v>
      </c>
      <c r="X66" s="291"/>
      <c r="Y66" s="291"/>
      <c r="Z66" s="291"/>
      <c r="AA66" s="291"/>
      <c r="AB66" s="291"/>
      <c r="AC66" s="291"/>
      <c r="AD66" s="292"/>
      <c r="AE66" s="129">
        <f>Generation!F52</f>
        <v>0</v>
      </c>
      <c r="AF66" s="129"/>
      <c r="AG66" s="129"/>
      <c r="AH66" s="300"/>
      <c r="AI66" s="300"/>
      <c r="AJ66" s="301"/>
      <c r="AK66" s="70"/>
      <c r="AL66" s="26"/>
    </row>
    <row r="67" spans="1:38" ht="9.9499999999999993" customHeight="1" thickBot="1">
      <c r="A67" s="64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293"/>
      <c r="X67" s="294"/>
      <c r="Y67" s="294"/>
      <c r="Z67" s="294"/>
      <c r="AA67" s="294"/>
      <c r="AB67" s="294"/>
      <c r="AC67" s="294"/>
      <c r="AD67" s="295"/>
      <c r="AE67" s="129"/>
      <c r="AF67" s="129"/>
      <c r="AG67" s="129"/>
      <c r="AH67" s="300"/>
      <c r="AI67" s="300"/>
      <c r="AJ67" s="301"/>
      <c r="AK67" s="70"/>
      <c r="AL67" s="26"/>
    </row>
    <row r="68" spans="1:38" ht="9.9499999999999993" customHeight="1">
      <c r="A68" s="64"/>
      <c r="B68" s="141" t="s">
        <v>175</v>
      </c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330" t="s">
        <v>200</v>
      </c>
      <c r="O68" s="330"/>
      <c r="P68" s="330" t="s">
        <v>197</v>
      </c>
      <c r="Q68" s="330"/>
      <c r="R68" s="330" t="s">
        <v>198</v>
      </c>
      <c r="S68" s="330"/>
      <c r="T68" s="326" t="s">
        <v>199</v>
      </c>
      <c r="U68" s="327"/>
      <c r="V68" s="56"/>
      <c r="W68" s="138" t="s">
        <v>153</v>
      </c>
      <c r="X68" s="139"/>
      <c r="Y68" s="139"/>
      <c r="Z68" s="139"/>
      <c r="AA68" s="139"/>
      <c r="AB68" s="139"/>
      <c r="AC68" s="139"/>
      <c r="AD68" s="139"/>
      <c r="AE68" s="129">
        <f>Generation!F53</f>
        <v>0</v>
      </c>
      <c r="AF68" s="129"/>
      <c r="AG68" s="129"/>
      <c r="AH68" s="300"/>
      <c r="AI68" s="300"/>
      <c r="AJ68" s="301"/>
      <c r="AK68" s="70"/>
      <c r="AL68" s="26"/>
    </row>
    <row r="69" spans="1:38" ht="9.9499999999999993" customHeight="1">
      <c r="A69" s="64"/>
      <c r="B69" s="144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331"/>
      <c r="O69" s="331"/>
      <c r="P69" s="331"/>
      <c r="Q69" s="331"/>
      <c r="R69" s="331"/>
      <c r="S69" s="331"/>
      <c r="T69" s="328"/>
      <c r="U69" s="329"/>
      <c r="V69" s="56"/>
      <c r="W69" s="138"/>
      <c r="X69" s="139"/>
      <c r="Y69" s="139"/>
      <c r="Z69" s="139"/>
      <c r="AA69" s="139"/>
      <c r="AB69" s="139"/>
      <c r="AC69" s="139"/>
      <c r="AD69" s="139"/>
      <c r="AE69" s="129"/>
      <c r="AF69" s="129"/>
      <c r="AG69" s="129"/>
      <c r="AH69" s="300"/>
      <c r="AI69" s="300"/>
      <c r="AJ69" s="301"/>
      <c r="AK69" s="70"/>
      <c r="AL69" s="26"/>
    </row>
    <row r="70" spans="1:38" ht="9.9499999999999993" customHeight="1">
      <c r="A70" s="64"/>
      <c r="B70" s="334"/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213"/>
      <c r="O70" s="213"/>
      <c r="P70" s="213"/>
      <c r="Q70" s="213"/>
      <c r="R70" s="213"/>
      <c r="S70" s="213"/>
      <c r="T70" s="213"/>
      <c r="U70" s="214"/>
      <c r="V70" s="57"/>
      <c r="W70" s="138" t="s">
        <v>172</v>
      </c>
      <c r="X70" s="139"/>
      <c r="Y70" s="139"/>
      <c r="Z70" s="139"/>
      <c r="AA70" s="139"/>
      <c r="AB70" s="139"/>
      <c r="AC70" s="139"/>
      <c r="AD70" s="139"/>
      <c r="AE70" s="129">
        <f>Generation!F54</f>
        <v>0</v>
      </c>
      <c r="AF70" s="129"/>
      <c r="AG70" s="129"/>
      <c r="AH70" s="300"/>
      <c r="AI70" s="300"/>
      <c r="AJ70" s="301"/>
      <c r="AK70" s="70"/>
      <c r="AL70" s="26"/>
    </row>
    <row r="71" spans="1:38" ht="9.9499999999999993" customHeight="1">
      <c r="A71" s="64"/>
      <c r="B71" s="334"/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213"/>
      <c r="O71" s="213"/>
      <c r="P71" s="213"/>
      <c r="Q71" s="213"/>
      <c r="R71" s="213"/>
      <c r="S71" s="213"/>
      <c r="T71" s="213"/>
      <c r="U71" s="214"/>
      <c r="V71" s="57"/>
      <c r="W71" s="138"/>
      <c r="X71" s="139"/>
      <c r="Y71" s="139"/>
      <c r="Z71" s="139"/>
      <c r="AA71" s="139"/>
      <c r="AB71" s="139"/>
      <c r="AC71" s="139"/>
      <c r="AD71" s="139"/>
      <c r="AE71" s="129"/>
      <c r="AF71" s="129"/>
      <c r="AG71" s="129"/>
      <c r="AH71" s="300"/>
      <c r="AI71" s="300"/>
      <c r="AJ71" s="301"/>
      <c r="AK71" s="70"/>
      <c r="AL71" s="26"/>
    </row>
    <row r="72" spans="1:38" ht="9.9499999999999993" customHeight="1">
      <c r="A72" s="64"/>
      <c r="B72" s="334"/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213"/>
      <c r="O72" s="213"/>
      <c r="P72" s="213"/>
      <c r="Q72" s="213"/>
      <c r="R72" s="213"/>
      <c r="S72" s="213"/>
      <c r="T72" s="213"/>
      <c r="U72" s="214"/>
      <c r="V72" s="57"/>
      <c r="W72" s="138" t="s">
        <v>173</v>
      </c>
      <c r="X72" s="139"/>
      <c r="Y72" s="139"/>
      <c r="Z72" s="139"/>
      <c r="AA72" s="139"/>
      <c r="AB72" s="139"/>
      <c r="AC72" s="139"/>
      <c r="AD72" s="139"/>
      <c r="AE72" s="129">
        <f>Generation!O50</f>
        <v>0</v>
      </c>
      <c r="AF72" s="129"/>
      <c r="AG72" s="129"/>
      <c r="AH72" s="300"/>
      <c r="AI72" s="300"/>
      <c r="AJ72" s="301"/>
      <c r="AK72" s="70"/>
      <c r="AL72" s="26"/>
    </row>
    <row r="73" spans="1:38" ht="9.9499999999999993" customHeight="1">
      <c r="A73" s="64"/>
      <c r="B73" s="334"/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213"/>
      <c r="O73" s="213"/>
      <c r="P73" s="213"/>
      <c r="Q73" s="213"/>
      <c r="R73" s="213"/>
      <c r="S73" s="213"/>
      <c r="T73" s="213"/>
      <c r="U73" s="214"/>
      <c r="V73" s="57"/>
      <c r="W73" s="138"/>
      <c r="X73" s="139"/>
      <c r="Y73" s="139"/>
      <c r="Z73" s="139"/>
      <c r="AA73" s="139"/>
      <c r="AB73" s="139"/>
      <c r="AC73" s="139"/>
      <c r="AD73" s="139"/>
      <c r="AE73" s="129"/>
      <c r="AF73" s="129"/>
      <c r="AG73" s="129"/>
      <c r="AH73" s="300"/>
      <c r="AI73" s="300"/>
      <c r="AJ73" s="301"/>
      <c r="AK73" s="70"/>
      <c r="AL73" s="26"/>
    </row>
    <row r="74" spans="1:38" ht="9.9499999999999993" customHeight="1">
      <c r="A74" s="64"/>
      <c r="B74" s="334"/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213"/>
      <c r="O74" s="213"/>
      <c r="P74" s="213"/>
      <c r="Q74" s="213"/>
      <c r="R74" s="213"/>
      <c r="S74" s="213"/>
      <c r="T74" s="213"/>
      <c r="U74" s="214"/>
      <c r="V74" s="57"/>
      <c r="W74" s="138" t="s">
        <v>156</v>
      </c>
      <c r="X74" s="139"/>
      <c r="Y74" s="139"/>
      <c r="Z74" s="139"/>
      <c r="AA74" s="139"/>
      <c r="AB74" s="139"/>
      <c r="AC74" s="139"/>
      <c r="AD74" s="139"/>
      <c r="AE74" s="129">
        <f>Generation!F55</f>
        <v>0</v>
      </c>
      <c r="AF74" s="129"/>
      <c r="AG74" s="129"/>
      <c r="AH74" s="300"/>
      <c r="AI74" s="300"/>
      <c r="AJ74" s="301"/>
      <c r="AK74" s="70"/>
      <c r="AL74" s="26"/>
    </row>
    <row r="75" spans="1:38" ht="9.9499999999999993" customHeight="1">
      <c r="A75" s="64"/>
      <c r="B75" s="334"/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213"/>
      <c r="O75" s="213"/>
      <c r="P75" s="213"/>
      <c r="Q75" s="213"/>
      <c r="R75" s="213"/>
      <c r="S75" s="213"/>
      <c r="T75" s="213"/>
      <c r="U75" s="214"/>
      <c r="V75" s="57"/>
      <c r="W75" s="302"/>
      <c r="X75" s="303"/>
      <c r="Y75" s="303"/>
      <c r="Z75" s="303"/>
      <c r="AA75" s="303"/>
      <c r="AB75" s="303"/>
      <c r="AC75" s="303"/>
      <c r="AD75" s="303"/>
      <c r="AE75" s="172"/>
      <c r="AF75" s="172"/>
      <c r="AG75" s="172"/>
      <c r="AH75" s="324"/>
      <c r="AI75" s="324"/>
      <c r="AJ75" s="325"/>
      <c r="AK75" s="70"/>
      <c r="AL75" s="26"/>
    </row>
    <row r="76" spans="1:38" ht="9.9499999999999993" customHeight="1">
      <c r="A76" s="64"/>
      <c r="B76" s="334"/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213"/>
      <c r="O76" s="213"/>
      <c r="P76" s="213"/>
      <c r="Q76" s="213"/>
      <c r="R76" s="213"/>
      <c r="S76" s="213"/>
      <c r="T76" s="213"/>
      <c r="U76" s="214"/>
      <c r="V76" s="57"/>
      <c r="W76" s="138" t="s">
        <v>174</v>
      </c>
      <c r="X76" s="139"/>
      <c r="Y76" s="139"/>
      <c r="Z76" s="139"/>
      <c r="AA76" s="139"/>
      <c r="AB76" s="139"/>
      <c r="AC76" s="139"/>
      <c r="AD76" s="139"/>
      <c r="AE76" s="129">
        <f>Generation!F56</f>
        <v>0</v>
      </c>
      <c r="AF76" s="129"/>
      <c r="AG76" s="129"/>
      <c r="AH76" s="300"/>
      <c r="AI76" s="300"/>
      <c r="AJ76" s="301"/>
      <c r="AK76" s="70"/>
      <c r="AL76" s="26"/>
    </row>
    <row r="77" spans="1:38" ht="9.9499999999999993" customHeight="1">
      <c r="A77" s="64"/>
      <c r="B77" s="334"/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213"/>
      <c r="O77" s="213"/>
      <c r="P77" s="213"/>
      <c r="Q77" s="213"/>
      <c r="R77" s="213"/>
      <c r="S77" s="213"/>
      <c r="T77" s="213"/>
      <c r="U77" s="214"/>
      <c r="V77" s="57"/>
      <c r="W77" s="138"/>
      <c r="X77" s="139"/>
      <c r="Y77" s="139"/>
      <c r="Z77" s="139"/>
      <c r="AA77" s="139"/>
      <c r="AB77" s="139"/>
      <c r="AC77" s="139"/>
      <c r="AD77" s="139"/>
      <c r="AE77" s="129"/>
      <c r="AF77" s="129"/>
      <c r="AG77" s="129"/>
      <c r="AH77" s="300"/>
      <c r="AI77" s="300"/>
      <c r="AJ77" s="301"/>
      <c r="AK77" s="70"/>
      <c r="AL77" s="26"/>
    </row>
    <row r="78" spans="1:38" ht="9.9499999999999993" customHeight="1">
      <c r="A78" s="64"/>
      <c r="B78" s="334"/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213"/>
      <c r="O78" s="213"/>
      <c r="P78" s="213"/>
      <c r="Q78" s="213"/>
      <c r="R78" s="213"/>
      <c r="S78" s="213"/>
      <c r="T78" s="213"/>
      <c r="U78" s="214"/>
      <c r="V78" s="57"/>
      <c r="W78" s="138" t="s">
        <v>165</v>
      </c>
      <c r="X78" s="139"/>
      <c r="Y78" s="139"/>
      <c r="Z78" s="139"/>
      <c r="AA78" s="139"/>
      <c r="AB78" s="139"/>
      <c r="AC78" s="139"/>
      <c r="AD78" s="139"/>
      <c r="AE78" s="129">
        <f>Generation!F57</f>
        <v>0</v>
      </c>
      <c r="AF78" s="129"/>
      <c r="AG78" s="129"/>
      <c r="AH78" s="300"/>
      <c r="AI78" s="300"/>
      <c r="AJ78" s="301"/>
      <c r="AK78" s="70"/>
      <c r="AL78" s="26"/>
    </row>
    <row r="79" spans="1:38" ht="9.9499999999999993" customHeight="1">
      <c r="A79" s="64"/>
      <c r="B79" s="334"/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213"/>
      <c r="O79" s="213"/>
      <c r="P79" s="213"/>
      <c r="Q79" s="213"/>
      <c r="R79" s="213"/>
      <c r="S79" s="213"/>
      <c r="T79" s="213"/>
      <c r="U79" s="214"/>
      <c r="V79" s="57"/>
      <c r="W79" s="138"/>
      <c r="X79" s="139"/>
      <c r="Y79" s="139"/>
      <c r="Z79" s="139"/>
      <c r="AA79" s="139"/>
      <c r="AB79" s="139"/>
      <c r="AC79" s="139"/>
      <c r="AD79" s="139"/>
      <c r="AE79" s="129"/>
      <c r="AF79" s="129"/>
      <c r="AG79" s="129"/>
      <c r="AH79" s="300"/>
      <c r="AI79" s="300"/>
      <c r="AJ79" s="301"/>
      <c r="AK79" s="70"/>
      <c r="AL79" s="26"/>
    </row>
    <row r="80" spans="1:38" ht="9.9499999999999993" customHeight="1">
      <c r="A80" s="64"/>
      <c r="B80" s="334"/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213"/>
      <c r="O80" s="213"/>
      <c r="P80" s="213"/>
      <c r="Q80" s="213"/>
      <c r="R80" s="213"/>
      <c r="S80" s="213"/>
      <c r="T80" s="213"/>
      <c r="U80" s="214"/>
      <c r="V80" s="57"/>
      <c r="W80" s="138" t="s">
        <v>166</v>
      </c>
      <c r="X80" s="139"/>
      <c r="Y80" s="139"/>
      <c r="Z80" s="139"/>
      <c r="AA80" s="139"/>
      <c r="AB80" s="139"/>
      <c r="AC80" s="139"/>
      <c r="AD80" s="139"/>
      <c r="AE80" s="129">
        <f>Generation!F58</f>
        <v>0</v>
      </c>
      <c r="AF80" s="129"/>
      <c r="AG80" s="129"/>
      <c r="AH80" s="300"/>
      <c r="AI80" s="300"/>
      <c r="AJ80" s="301"/>
      <c r="AK80" s="70"/>
      <c r="AL80" s="26"/>
    </row>
    <row r="81" spans="1:38" ht="9.9499999999999993" customHeight="1" thickBot="1">
      <c r="A81" s="64"/>
      <c r="B81" s="336"/>
      <c r="C81" s="337"/>
      <c r="D81" s="337"/>
      <c r="E81" s="337"/>
      <c r="F81" s="337"/>
      <c r="G81" s="337"/>
      <c r="H81" s="337"/>
      <c r="I81" s="337"/>
      <c r="J81" s="337"/>
      <c r="K81" s="337"/>
      <c r="L81" s="337"/>
      <c r="M81" s="337"/>
      <c r="N81" s="332"/>
      <c r="O81" s="332"/>
      <c r="P81" s="332"/>
      <c r="Q81" s="332"/>
      <c r="R81" s="332"/>
      <c r="S81" s="332"/>
      <c r="T81" s="332"/>
      <c r="U81" s="333"/>
      <c r="V81" s="57"/>
      <c r="W81" s="153"/>
      <c r="X81" s="154"/>
      <c r="Y81" s="154"/>
      <c r="Z81" s="154"/>
      <c r="AA81" s="154"/>
      <c r="AB81" s="154"/>
      <c r="AC81" s="154"/>
      <c r="AD81" s="154"/>
      <c r="AE81" s="130"/>
      <c r="AF81" s="130"/>
      <c r="AG81" s="130"/>
      <c r="AH81" s="238"/>
      <c r="AI81" s="238"/>
      <c r="AJ81" s="239"/>
      <c r="AK81" s="70"/>
      <c r="AL81" s="26"/>
    </row>
    <row r="82" spans="1:38" ht="9.9499999999999993" customHeight="1">
      <c r="A82" s="78"/>
      <c r="B82" s="59" t="s">
        <v>206</v>
      </c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80"/>
      <c r="AL82" s="26"/>
    </row>
    <row r="83" spans="1:38" ht="9.9499999999999993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</row>
  </sheetData>
  <mergeCells count="262">
    <mergeCell ref="AI38:AJ39"/>
    <mergeCell ref="AI40:AJ41"/>
    <mergeCell ref="AI42:AJ43"/>
    <mergeCell ref="AI44:AJ45"/>
    <mergeCell ref="AI46:AJ47"/>
    <mergeCell ref="AF38:AH39"/>
    <mergeCell ref="AF40:AH41"/>
    <mergeCell ref="AF42:AH43"/>
    <mergeCell ref="AF44:AH45"/>
    <mergeCell ref="N80:O81"/>
    <mergeCell ref="P80:Q81"/>
    <mergeCell ref="R80:S81"/>
    <mergeCell ref="T80:U81"/>
    <mergeCell ref="B70:M71"/>
    <mergeCell ref="B72:M73"/>
    <mergeCell ref="B74:M75"/>
    <mergeCell ref="B76:M77"/>
    <mergeCell ref="B78:M79"/>
    <mergeCell ref="B80:M81"/>
    <mergeCell ref="W80:AD81"/>
    <mergeCell ref="AE80:AG81"/>
    <mergeCell ref="AH80:AJ81"/>
    <mergeCell ref="AH72:AJ73"/>
    <mergeCell ref="AH74:AJ75"/>
    <mergeCell ref="AE72:AG73"/>
    <mergeCell ref="N78:O79"/>
    <mergeCell ref="T68:U69"/>
    <mergeCell ref="R68:S69"/>
    <mergeCell ref="P68:Q69"/>
    <mergeCell ref="N68:O69"/>
    <mergeCell ref="N70:O71"/>
    <mergeCell ref="N72:O73"/>
    <mergeCell ref="N74:O75"/>
    <mergeCell ref="P70:Q71"/>
    <mergeCell ref="P72:Q73"/>
    <mergeCell ref="P74:Q75"/>
    <mergeCell ref="R70:S71"/>
    <mergeCell ref="R72:S73"/>
    <mergeCell ref="R74:S75"/>
    <mergeCell ref="T70:U71"/>
    <mergeCell ref="T72:U73"/>
    <mergeCell ref="T74:U75"/>
    <mergeCell ref="P78:Q79"/>
    <mergeCell ref="R60:S61"/>
    <mergeCell ref="B68:M69"/>
    <mergeCell ref="W76:AD77"/>
    <mergeCell ref="AE76:AG77"/>
    <mergeCell ref="AH76:AJ77"/>
    <mergeCell ref="W78:AD79"/>
    <mergeCell ref="AE78:AG79"/>
    <mergeCell ref="AH78:AJ79"/>
    <mergeCell ref="R78:S79"/>
    <mergeCell ref="T78:U79"/>
    <mergeCell ref="AH62:AJ63"/>
    <mergeCell ref="AH64:AJ65"/>
    <mergeCell ref="AH66:AJ67"/>
    <mergeCell ref="AH68:AJ69"/>
    <mergeCell ref="AH70:AJ71"/>
    <mergeCell ref="AE64:AG65"/>
    <mergeCell ref="AE66:AG67"/>
    <mergeCell ref="AE68:AG69"/>
    <mergeCell ref="AE70:AG71"/>
    <mergeCell ref="W62:AD63"/>
    <mergeCell ref="B54:L55"/>
    <mergeCell ref="B52:L53"/>
    <mergeCell ref="B56:L57"/>
    <mergeCell ref="M52:O53"/>
    <mergeCell ref="M54:O55"/>
    <mergeCell ref="B60:L61"/>
    <mergeCell ref="M60:O61"/>
    <mergeCell ref="B58:L59"/>
    <mergeCell ref="M56:O57"/>
    <mergeCell ref="M58:O59"/>
    <mergeCell ref="AH58:AJ59"/>
    <mergeCell ref="AE60:AG61"/>
    <mergeCell ref="AE62:AG63"/>
    <mergeCell ref="Q49:Q50"/>
    <mergeCell ref="R49:R50"/>
    <mergeCell ref="R47:R48"/>
    <mergeCell ref="AE74:AG75"/>
    <mergeCell ref="W64:AD65"/>
    <mergeCell ref="W66:AD67"/>
    <mergeCell ref="W68:AD69"/>
    <mergeCell ref="W70:AD71"/>
    <mergeCell ref="W72:AD73"/>
    <mergeCell ref="W74:AD75"/>
    <mergeCell ref="AH56:AJ57"/>
    <mergeCell ref="W56:AD57"/>
    <mergeCell ref="P54:Q55"/>
    <mergeCell ref="P52:Q53"/>
    <mergeCell ref="R52:S53"/>
    <mergeCell ref="R54:S55"/>
    <mergeCell ref="T52:U53"/>
    <mergeCell ref="T54:U55"/>
    <mergeCell ref="AH60:AJ61"/>
    <mergeCell ref="W54:AJ55"/>
    <mergeCell ref="P60:Q61"/>
    <mergeCell ref="W58:AD59"/>
    <mergeCell ref="W60:AD61"/>
    <mergeCell ref="AE56:AG57"/>
    <mergeCell ref="N49:N50"/>
    <mergeCell ref="M49:M50"/>
    <mergeCell ref="O47:O48"/>
    <mergeCell ref="O49:O50"/>
    <mergeCell ref="P47:P48"/>
    <mergeCell ref="Q47:Q48"/>
    <mergeCell ref="S47:S48"/>
    <mergeCell ref="T47:T48"/>
    <mergeCell ref="U47:U48"/>
    <mergeCell ref="U49:U50"/>
    <mergeCell ref="T49:T50"/>
    <mergeCell ref="S49:S50"/>
    <mergeCell ref="AF46:AH47"/>
    <mergeCell ref="T56:U57"/>
    <mergeCell ref="T58:U59"/>
    <mergeCell ref="T60:U61"/>
    <mergeCell ref="P56:Q57"/>
    <mergeCell ref="R56:S57"/>
    <mergeCell ref="P58:Q59"/>
    <mergeCell ref="R58:S59"/>
    <mergeCell ref="AE58:AG59"/>
    <mergeCell ref="B47:G48"/>
    <mergeCell ref="L49:L50"/>
    <mergeCell ref="M47:M48"/>
    <mergeCell ref="W49:AC50"/>
    <mergeCell ref="P49:P50"/>
    <mergeCell ref="R42:S43"/>
    <mergeCell ref="T42:U43"/>
    <mergeCell ref="W38:AE39"/>
    <mergeCell ref="B49:I50"/>
    <mergeCell ref="J47:J48"/>
    <mergeCell ref="J49:J50"/>
    <mergeCell ref="K47:K48"/>
    <mergeCell ref="L47:L48"/>
    <mergeCell ref="B45:P46"/>
    <mergeCell ref="W40:AE41"/>
    <mergeCell ref="W42:AE43"/>
    <mergeCell ref="W44:AE45"/>
    <mergeCell ref="W46:AE47"/>
    <mergeCell ref="K49:K50"/>
    <mergeCell ref="N47:N48"/>
    <mergeCell ref="B42:C43"/>
    <mergeCell ref="D42:E43"/>
    <mergeCell ref="F42:G43"/>
    <mergeCell ref="H42:I43"/>
    <mergeCell ref="J42:K43"/>
    <mergeCell ref="L42:M43"/>
    <mergeCell ref="N42:O43"/>
    <mergeCell ref="P42:Q43"/>
    <mergeCell ref="J40:K41"/>
    <mergeCell ref="L40:M41"/>
    <mergeCell ref="N40:O41"/>
    <mergeCell ref="P40:Q41"/>
    <mergeCell ref="AA33:AB34"/>
    <mergeCell ref="AC33:AD34"/>
    <mergeCell ref="AE33:AF34"/>
    <mergeCell ref="AG33:AH34"/>
    <mergeCell ref="AI33:AJ34"/>
    <mergeCell ref="B33:F34"/>
    <mergeCell ref="G33:H34"/>
    <mergeCell ref="K35:L36"/>
    <mergeCell ref="O33:P34"/>
    <mergeCell ref="Q33:R34"/>
    <mergeCell ref="S33:T34"/>
    <mergeCell ref="U33:V34"/>
    <mergeCell ref="W33:X34"/>
    <mergeCell ref="Y33:Z34"/>
    <mergeCell ref="AI29:AJ30"/>
    <mergeCell ref="K31:L32"/>
    <mergeCell ref="M31:N32"/>
    <mergeCell ref="O31:P32"/>
    <mergeCell ref="Q31:R32"/>
    <mergeCell ref="S31:T32"/>
    <mergeCell ref="U31:V32"/>
    <mergeCell ref="W31:X32"/>
    <mergeCell ref="S29:T30"/>
    <mergeCell ref="U29:V30"/>
    <mergeCell ref="W29:X30"/>
    <mergeCell ref="Y29:Z30"/>
    <mergeCell ref="AA29:AB30"/>
    <mergeCell ref="AC29:AD30"/>
    <mergeCell ref="Y31:Z32"/>
    <mergeCell ref="AA31:AB32"/>
    <mergeCell ref="AC31:AD32"/>
    <mergeCell ref="AE31:AF32"/>
    <mergeCell ref="AG31:AH32"/>
    <mergeCell ref="AI31:AJ32"/>
    <mergeCell ref="AE29:AF30"/>
    <mergeCell ref="AG29:AH30"/>
    <mergeCell ref="G29:H30"/>
    <mergeCell ref="K29:N30"/>
    <mergeCell ref="O29:P30"/>
    <mergeCell ref="Q29:R30"/>
    <mergeCell ref="B31:F32"/>
    <mergeCell ref="G31:H32"/>
    <mergeCell ref="K33:L34"/>
    <mergeCell ref="M33:N34"/>
    <mergeCell ref="B40:C41"/>
    <mergeCell ref="D40:E41"/>
    <mergeCell ref="F40:G41"/>
    <mergeCell ref="H40:I41"/>
    <mergeCell ref="B29:F30"/>
    <mergeCell ref="B38:U39"/>
    <mergeCell ref="M35:V36"/>
    <mergeCell ref="R40:S41"/>
    <mergeCell ref="T40:U41"/>
    <mergeCell ref="B26:I27"/>
    <mergeCell ref="J26:L27"/>
    <mergeCell ref="N26:U27"/>
    <mergeCell ref="V26:X27"/>
    <mergeCell ref="Z26:AG27"/>
    <mergeCell ref="AH26:AJ27"/>
    <mergeCell ref="B24:I25"/>
    <mergeCell ref="J24:L25"/>
    <mergeCell ref="N24:U25"/>
    <mergeCell ref="V24:X25"/>
    <mergeCell ref="Z24:AG25"/>
    <mergeCell ref="AH24:AJ25"/>
    <mergeCell ref="V22:X23"/>
    <mergeCell ref="Z22:AG23"/>
    <mergeCell ref="AH22:AJ23"/>
    <mergeCell ref="Z18:AG19"/>
    <mergeCell ref="AH18:AJ19"/>
    <mergeCell ref="B20:I21"/>
    <mergeCell ref="J20:L21"/>
    <mergeCell ref="N20:U21"/>
    <mergeCell ref="V20:X21"/>
    <mergeCell ref="Z20:AG21"/>
    <mergeCell ref="AH20:AJ21"/>
    <mergeCell ref="B2:H7"/>
    <mergeCell ref="I2:AC7"/>
    <mergeCell ref="AD2:AJ7"/>
    <mergeCell ref="B9:P10"/>
    <mergeCell ref="Q9:AB10"/>
    <mergeCell ref="AC9:AJ10"/>
    <mergeCell ref="B11:P12"/>
    <mergeCell ref="Q11:Y12"/>
    <mergeCell ref="B13:P14"/>
    <mergeCell ref="B15:P16"/>
    <mergeCell ref="B18:I19"/>
    <mergeCell ref="J18:L19"/>
    <mergeCell ref="M18:M27"/>
    <mergeCell ref="N18:U19"/>
    <mergeCell ref="V18:X19"/>
    <mergeCell ref="Y18:Y27"/>
    <mergeCell ref="B22:I23"/>
    <mergeCell ref="N76:O77"/>
    <mergeCell ref="P76:Q77"/>
    <mergeCell ref="R76:S77"/>
    <mergeCell ref="T76:U77"/>
    <mergeCell ref="Q45:R46"/>
    <mergeCell ref="B62:L63"/>
    <mergeCell ref="M62:O63"/>
    <mergeCell ref="P62:Q63"/>
    <mergeCell ref="R62:S63"/>
    <mergeCell ref="T62:U63"/>
    <mergeCell ref="G65:H66"/>
    <mergeCell ref="B65:F66"/>
    <mergeCell ref="J65:P66"/>
    <mergeCell ref="Q65:U66"/>
    <mergeCell ref="J22:L23"/>
    <mergeCell ref="N22:U23"/>
  </mergeCells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L54"/>
  <sheetViews>
    <sheetView workbookViewId="0">
      <selection activeCell="AQ17" sqref="AQ17"/>
    </sheetView>
  </sheetViews>
  <sheetFormatPr baseColWidth="10" defaultRowHeight="14.25"/>
  <cols>
    <col min="1" max="1" width="1.42578125" style="35" customWidth="1"/>
    <col min="2" max="36" width="2.7109375" style="35" customWidth="1"/>
    <col min="37" max="37" width="1.5703125" style="35" customWidth="1"/>
    <col min="38" max="68" width="2.7109375" style="35" customWidth="1"/>
    <col min="69" max="16384" width="11.42578125" style="35"/>
  </cols>
  <sheetData>
    <row r="1" spans="1:38" ht="5.25" customHeight="1" thickBot="1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3"/>
      <c r="AL1" s="26"/>
    </row>
    <row r="2" spans="1:38" ht="9.9499999999999993" customHeight="1">
      <c r="A2" s="64"/>
      <c r="B2" s="363" t="s">
        <v>7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59" t="s">
        <v>96</v>
      </c>
      <c r="N2" s="359"/>
      <c r="O2" s="359"/>
      <c r="P2" s="359"/>
      <c r="Q2" s="359"/>
      <c r="R2" s="359"/>
      <c r="S2" s="359"/>
      <c r="T2" s="359"/>
      <c r="U2" s="359"/>
      <c r="V2" s="359"/>
      <c r="W2" s="359"/>
      <c r="X2" s="359"/>
      <c r="Y2" s="359"/>
      <c r="Z2" s="359" t="s">
        <v>97</v>
      </c>
      <c r="AA2" s="359"/>
      <c r="AB2" s="359"/>
      <c r="AC2" s="359"/>
      <c r="AD2" s="359"/>
      <c r="AE2" s="359"/>
      <c r="AF2" s="359"/>
      <c r="AG2" s="359"/>
      <c r="AH2" s="359"/>
      <c r="AI2" s="359"/>
      <c r="AJ2" s="360"/>
      <c r="AK2" s="65"/>
      <c r="AL2" s="26"/>
    </row>
    <row r="3" spans="1:38" ht="9.9499999999999993" customHeight="1">
      <c r="A3" s="64"/>
      <c r="B3" s="365"/>
      <c r="C3" s="366"/>
      <c r="D3" s="366"/>
      <c r="E3" s="366"/>
      <c r="F3" s="366"/>
      <c r="G3" s="366"/>
      <c r="H3" s="366"/>
      <c r="I3" s="366"/>
      <c r="J3" s="366"/>
      <c r="K3" s="366"/>
      <c r="L3" s="366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361"/>
      <c r="AH3" s="361"/>
      <c r="AI3" s="361"/>
      <c r="AJ3" s="362"/>
      <c r="AK3" s="65"/>
      <c r="AL3" s="26"/>
    </row>
    <row r="4" spans="1:38" ht="9.9499999999999993" customHeight="1">
      <c r="A4" s="64"/>
      <c r="B4" s="66"/>
      <c r="C4" s="101"/>
      <c r="D4" s="101"/>
      <c r="E4" s="101"/>
      <c r="F4" s="101"/>
      <c r="G4" s="101"/>
      <c r="H4" s="101"/>
      <c r="I4" s="356" t="s">
        <v>36</v>
      </c>
      <c r="J4" s="356"/>
      <c r="K4" s="357" t="s">
        <v>84</v>
      </c>
      <c r="L4" s="357"/>
      <c r="M4" s="67"/>
      <c r="N4" s="67"/>
      <c r="O4" s="67"/>
      <c r="P4" s="67"/>
      <c r="Q4" s="67"/>
      <c r="R4" s="67"/>
      <c r="S4" s="67"/>
      <c r="T4" s="67"/>
      <c r="U4" s="67"/>
      <c r="V4" s="356" t="s">
        <v>36</v>
      </c>
      <c r="W4" s="356"/>
      <c r="X4" s="357" t="s">
        <v>84</v>
      </c>
      <c r="Y4" s="357"/>
      <c r="Z4" s="67"/>
      <c r="AA4" s="67"/>
      <c r="AB4" s="67"/>
      <c r="AC4" s="67"/>
      <c r="AD4" s="67"/>
      <c r="AE4" s="67"/>
      <c r="AF4" s="67"/>
      <c r="AG4" s="356" t="s">
        <v>36</v>
      </c>
      <c r="AH4" s="356"/>
      <c r="AI4" s="357" t="s">
        <v>84</v>
      </c>
      <c r="AJ4" s="358"/>
      <c r="AK4" s="65"/>
      <c r="AL4" s="26"/>
    </row>
    <row r="5" spans="1:38" ht="9.9499999999999993" customHeight="1">
      <c r="A5" s="64"/>
      <c r="B5" s="66"/>
      <c r="C5" s="101"/>
      <c r="D5" s="101"/>
      <c r="E5" s="101"/>
      <c r="F5" s="101"/>
      <c r="G5" s="101"/>
      <c r="H5" s="101"/>
      <c r="I5" s="356"/>
      <c r="J5" s="356"/>
      <c r="K5" s="357"/>
      <c r="L5" s="357"/>
      <c r="M5" s="67"/>
      <c r="N5" s="67"/>
      <c r="O5" s="67"/>
      <c r="P5" s="67"/>
      <c r="Q5" s="67"/>
      <c r="R5" s="67"/>
      <c r="S5" s="67"/>
      <c r="T5" s="67"/>
      <c r="U5" s="67"/>
      <c r="V5" s="356"/>
      <c r="W5" s="356"/>
      <c r="X5" s="357"/>
      <c r="Y5" s="357"/>
      <c r="Z5" s="67"/>
      <c r="AA5" s="67"/>
      <c r="AB5" s="67"/>
      <c r="AC5" s="67"/>
      <c r="AD5" s="67"/>
      <c r="AE5" s="67"/>
      <c r="AF5" s="67"/>
      <c r="AG5" s="356"/>
      <c r="AH5" s="356"/>
      <c r="AI5" s="357"/>
      <c r="AJ5" s="358"/>
      <c r="AK5" s="65"/>
      <c r="AL5" s="26"/>
    </row>
    <row r="6" spans="1:38" ht="20.100000000000001" customHeight="1">
      <c r="A6" s="64"/>
      <c r="B6" s="138" t="s">
        <v>189</v>
      </c>
      <c r="C6" s="139"/>
      <c r="D6" s="139"/>
      <c r="E6" s="139"/>
      <c r="F6" s="139"/>
      <c r="G6" s="139"/>
      <c r="H6" s="139"/>
      <c r="I6" s="348">
        <f>Generation!F20</f>
        <v>0</v>
      </c>
      <c r="J6" s="348"/>
      <c r="K6" s="349"/>
      <c r="L6" s="349"/>
      <c r="M6" s="139" t="s">
        <v>136</v>
      </c>
      <c r="N6" s="139"/>
      <c r="O6" s="139"/>
      <c r="P6" s="139"/>
      <c r="Q6" s="139"/>
      <c r="R6" s="139"/>
      <c r="S6" s="139"/>
      <c r="T6" s="139"/>
      <c r="U6" s="139"/>
      <c r="V6" s="348">
        <f>Generation!O20</f>
        <v>0</v>
      </c>
      <c r="W6" s="348"/>
      <c r="X6" s="349"/>
      <c r="Y6" s="349"/>
      <c r="Z6" s="352" t="s">
        <v>143</v>
      </c>
      <c r="AA6" s="353"/>
      <c r="AB6" s="353"/>
      <c r="AC6" s="353"/>
      <c r="AD6" s="353"/>
      <c r="AE6" s="353"/>
      <c r="AF6" s="354"/>
      <c r="AG6" s="348">
        <f>Generation!W20</f>
        <v>0</v>
      </c>
      <c r="AH6" s="348"/>
      <c r="AI6" s="349"/>
      <c r="AJ6" s="355"/>
      <c r="AK6" s="65"/>
      <c r="AL6" s="26"/>
    </row>
    <row r="7" spans="1:38" ht="20.100000000000001" customHeight="1">
      <c r="A7" s="64"/>
      <c r="B7" s="138" t="s">
        <v>289</v>
      </c>
      <c r="C7" s="139"/>
      <c r="D7" s="139"/>
      <c r="E7" s="139"/>
      <c r="F7" s="139"/>
      <c r="G7" s="139"/>
      <c r="H7" s="139"/>
      <c r="I7" s="348">
        <f>Generation!F21</f>
        <v>0</v>
      </c>
      <c r="J7" s="348"/>
      <c r="K7" s="349"/>
      <c r="L7" s="349"/>
      <c r="M7" s="139" t="s">
        <v>193</v>
      </c>
      <c r="N7" s="139"/>
      <c r="O7" s="139"/>
      <c r="P7" s="139"/>
      <c r="Q7" s="139"/>
      <c r="R7" s="139"/>
      <c r="S7" s="139"/>
      <c r="T7" s="139"/>
      <c r="U7" s="139"/>
      <c r="V7" s="348">
        <f>Generation!O21</f>
        <v>0</v>
      </c>
      <c r="W7" s="348"/>
      <c r="X7" s="349"/>
      <c r="Y7" s="349"/>
      <c r="Z7" s="352" t="s">
        <v>144</v>
      </c>
      <c r="AA7" s="353"/>
      <c r="AB7" s="353"/>
      <c r="AC7" s="353"/>
      <c r="AD7" s="353"/>
      <c r="AE7" s="353"/>
      <c r="AF7" s="354"/>
      <c r="AG7" s="348">
        <f>Generation!W21</f>
        <v>0</v>
      </c>
      <c r="AH7" s="348"/>
      <c r="AI7" s="349"/>
      <c r="AJ7" s="355"/>
      <c r="AK7" s="65"/>
      <c r="AL7" s="26"/>
    </row>
    <row r="8" spans="1:38" ht="20.100000000000001" customHeight="1">
      <c r="A8" s="64"/>
      <c r="B8" s="138" t="s">
        <v>98</v>
      </c>
      <c r="C8" s="139"/>
      <c r="D8" s="139"/>
      <c r="E8" s="139"/>
      <c r="F8" s="139"/>
      <c r="G8" s="139"/>
      <c r="H8" s="139"/>
      <c r="I8" s="348">
        <f>Generation!F22</f>
        <v>0</v>
      </c>
      <c r="J8" s="348"/>
      <c r="K8" s="349"/>
      <c r="L8" s="349"/>
      <c r="M8" s="139" t="s">
        <v>113</v>
      </c>
      <c r="N8" s="139"/>
      <c r="O8" s="139"/>
      <c r="P8" s="139"/>
      <c r="Q8" s="139"/>
      <c r="R8" s="139"/>
      <c r="S8" s="139"/>
      <c r="T8" s="139"/>
      <c r="U8" s="139"/>
      <c r="V8" s="348">
        <f>Generation!O22</f>
        <v>0</v>
      </c>
      <c r="W8" s="348"/>
      <c r="X8" s="349"/>
      <c r="Y8" s="349"/>
      <c r="Z8" s="352" t="s">
        <v>38</v>
      </c>
      <c r="AA8" s="353"/>
      <c r="AB8" s="353"/>
      <c r="AC8" s="353"/>
      <c r="AD8" s="353"/>
      <c r="AE8" s="353"/>
      <c r="AF8" s="354"/>
      <c r="AG8" s="348">
        <f>Generation!W22</f>
        <v>0</v>
      </c>
      <c r="AH8" s="348"/>
      <c r="AI8" s="349"/>
      <c r="AJ8" s="355"/>
      <c r="AK8" s="65"/>
      <c r="AL8" s="26"/>
    </row>
    <row r="9" spans="1:38" ht="20.100000000000001" customHeight="1">
      <c r="A9" s="64"/>
      <c r="B9" s="138" t="s">
        <v>190</v>
      </c>
      <c r="C9" s="139"/>
      <c r="D9" s="139"/>
      <c r="E9" s="139"/>
      <c r="F9" s="139"/>
      <c r="G9" s="139"/>
      <c r="H9" s="139"/>
      <c r="I9" s="348">
        <f>Generation!F23</f>
        <v>0</v>
      </c>
      <c r="J9" s="348"/>
      <c r="K9" s="349"/>
      <c r="L9" s="349"/>
      <c r="M9" s="139" t="s">
        <v>194</v>
      </c>
      <c r="N9" s="139"/>
      <c r="O9" s="139"/>
      <c r="P9" s="139"/>
      <c r="Q9" s="139"/>
      <c r="R9" s="139"/>
      <c r="S9" s="139"/>
      <c r="T9" s="139"/>
      <c r="U9" s="139"/>
      <c r="V9" s="348">
        <f>Generation!O23</f>
        <v>0</v>
      </c>
      <c r="W9" s="348"/>
      <c r="X9" s="349"/>
      <c r="Y9" s="349"/>
      <c r="Z9" s="352" t="s">
        <v>146</v>
      </c>
      <c r="AA9" s="353"/>
      <c r="AB9" s="353"/>
      <c r="AC9" s="353"/>
      <c r="AD9" s="353"/>
      <c r="AE9" s="353"/>
      <c r="AF9" s="354"/>
      <c r="AG9" s="348">
        <f>Generation!W23</f>
        <v>0</v>
      </c>
      <c r="AH9" s="348"/>
      <c r="AI9" s="349"/>
      <c r="AJ9" s="355"/>
      <c r="AK9" s="65"/>
      <c r="AL9" s="26"/>
    </row>
    <row r="10" spans="1:38" ht="20.100000000000001" customHeight="1">
      <c r="A10" s="64"/>
      <c r="B10" s="138" t="s">
        <v>99</v>
      </c>
      <c r="C10" s="139"/>
      <c r="D10" s="139"/>
      <c r="E10" s="139"/>
      <c r="F10" s="139"/>
      <c r="G10" s="139"/>
      <c r="H10" s="139"/>
      <c r="I10" s="348">
        <f>Generation!F24</f>
        <v>0</v>
      </c>
      <c r="J10" s="348"/>
      <c r="K10" s="349"/>
      <c r="L10" s="349"/>
      <c r="M10" s="139" t="s">
        <v>301</v>
      </c>
      <c r="N10" s="139"/>
      <c r="O10" s="139"/>
      <c r="P10" s="139"/>
      <c r="Q10" s="139"/>
      <c r="R10" s="139"/>
      <c r="S10" s="139"/>
      <c r="T10" s="139"/>
      <c r="U10" s="139"/>
      <c r="V10" s="348">
        <f>Generation!O24</f>
        <v>0</v>
      </c>
      <c r="W10" s="348"/>
      <c r="X10" s="349"/>
      <c r="Y10" s="349"/>
      <c r="Z10" s="352" t="s">
        <v>147</v>
      </c>
      <c r="AA10" s="353"/>
      <c r="AB10" s="353"/>
      <c r="AC10" s="353"/>
      <c r="AD10" s="353"/>
      <c r="AE10" s="353"/>
      <c r="AF10" s="354"/>
      <c r="AG10" s="348">
        <f>Generation!W24</f>
        <v>0</v>
      </c>
      <c r="AH10" s="348"/>
      <c r="AI10" s="349"/>
      <c r="AJ10" s="355"/>
      <c r="AK10" s="65"/>
      <c r="AL10" s="26"/>
    </row>
    <row r="11" spans="1:38" ht="20.100000000000001" customHeight="1">
      <c r="A11" s="64"/>
      <c r="B11" s="138" t="s">
        <v>100</v>
      </c>
      <c r="C11" s="139"/>
      <c r="D11" s="139"/>
      <c r="E11" s="139"/>
      <c r="F11" s="139"/>
      <c r="G11" s="139"/>
      <c r="H11" s="139"/>
      <c r="I11" s="348">
        <f>Generation!F25</f>
        <v>0</v>
      </c>
      <c r="J11" s="348"/>
      <c r="K11" s="349"/>
      <c r="L11" s="349"/>
      <c r="M11" s="139" t="s">
        <v>114</v>
      </c>
      <c r="N11" s="139"/>
      <c r="O11" s="139"/>
      <c r="P11" s="139"/>
      <c r="Q11" s="139"/>
      <c r="R11" s="139"/>
      <c r="S11" s="139"/>
      <c r="T11" s="139"/>
      <c r="U11" s="139"/>
      <c r="V11" s="348">
        <f>Generation!O25</f>
        <v>0</v>
      </c>
      <c r="W11" s="348"/>
      <c r="X11" s="349"/>
      <c r="Y11" s="349"/>
      <c r="Z11" s="352" t="s">
        <v>315</v>
      </c>
      <c r="AA11" s="353"/>
      <c r="AB11" s="353"/>
      <c r="AC11" s="353"/>
      <c r="AD11" s="353"/>
      <c r="AE11" s="353"/>
      <c r="AF11" s="354"/>
      <c r="AG11" s="348">
        <f>Generation!W25</f>
        <v>0</v>
      </c>
      <c r="AH11" s="348"/>
      <c r="AI11" s="349"/>
      <c r="AJ11" s="355"/>
      <c r="AK11" s="68"/>
      <c r="AL11" s="26"/>
    </row>
    <row r="12" spans="1:38" ht="20.100000000000001" customHeight="1">
      <c r="A12" s="64"/>
      <c r="B12" s="138" t="s">
        <v>300</v>
      </c>
      <c r="C12" s="139"/>
      <c r="D12" s="139"/>
      <c r="E12" s="139"/>
      <c r="F12" s="139"/>
      <c r="G12" s="139"/>
      <c r="H12" s="139"/>
      <c r="I12" s="348">
        <f>Generation!F26</f>
        <v>0</v>
      </c>
      <c r="J12" s="348"/>
      <c r="K12" s="349"/>
      <c r="L12" s="349"/>
      <c r="M12" s="139" t="s">
        <v>320</v>
      </c>
      <c r="N12" s="139"/>
      <c r="O12" s="139"/>
      <c r="P12" s="139"/>
      <c r="Q12" s="139"/>
      <c r="R12" s="139"/>
      <c r="S12" s="139"/>
      <c r="T12" s="139"/>
      <c r="U12" s="139"/>
      <c r="V12" s="348">
        <f>Generation!O26</f>
        <v>0</v>
      </c>
      <c r="W12" s="348"/>
      <c r="X12" s="349"/>
      <c r="Y12" s="349"/>
      <c r="Z12" s="352" t="s">
        <v>149</v>
      </c>
      <c r="AA12" s="353"/>
      <c r="AB12" s="353"/>
      <c r="AC12" s="353"/>
      <c r="AD12" s="353"/>
      <c r="AE12" s="353"/>
      <c r="AF12" s="354"/>
      <c r="AG12" s="348">
        <f>Generation!W26</f>
        <v>0</v>
      </c>
      <c r="AH12" s="348"/>
      <c r="AI12" s="349"/>
      <c r="AJ12" s="355"/>
      <c r="AK12" s="68"/>
      <c r="AL12" s="26"/>
    </row>
    <row r="13" spans="1:38" ht="20.100000000000001" customHeight="1">
      <c r="A13" s="64"/>
      <c r="B13" s="138" t="s">
        <v>101</v>
      </c>
      <c r="C13" s="139"/>
      <c r="D13" s="139"/>
      <c r="E13" s="139"/>
      <c r="F13" s="139"/>
      <c r="G13" s="139"/>
      <c r="H13" s="139"/>
      <c r="I13" s="348">
        <f>Generation!F27</f>
        <v>0</v>
      </c>
      <c r="J13" s="348"/>
      <c r="K13" s="349"/>
      <c r="L13" s="349"/>
      <c r="M13" s="139" t="s">
        <v>115</v>
      </c>
      <c r="N13" s="139"/>
      <c r="O13" s="139"/>
      <c r="P13" s="139"/>
      <c r="Q13" s="139"/>
      <c r="R13" s="139"/>
      <c r="S13" s="139"/>
      <c r="T13" s="139"/>
      <c r="U13" s="139"/>
      <c r="V13" s="348">
        <f>Generation!O27</f>
        <v>0</v>
      </c>
      <c r="W13" s="348"/>
      <c r="X13" s="349"/>
      <c r="Y13" s="349"/>
      <c r="Z13" s="352" t="s">
        <v>39</v>
      </c>
      <c r="AA13" s="353"/>
      <c r="AB13" s="353"/>
      <c r="AC13" s="353"/>
      <c r="AD13" s="353"/>
      <c r="AE13" s="353"/>
      <c r="AF13" s="354"/>
      <c r="AG13" s="348">
        <f>Generation!W27</f>
        <v>0</v>
      </c>
      <c r="AH13" s="348"/>
      <c r="AI13" s="349"/>
      <c r="AJ13" s="355"/>
      <c r="AK13" s="69"/>
      <c r="AL13" s="26"/>
    </row>
    <row r="14" spans="1:38" ht="20.100000000000001" customHeight="1">
      <c r="A14" s="64"/>
      <c r="B14" s="138" t="s">
        <v>191</v>
      </c>
      <c r="C14" s="139"/>
      <c r="D14" s="139"/>
      <c r="E14" s="139"/>
      <c r="F14" s="139"/>
      <c r="G14" s="139"/>
      <c r="H14" s="139"/>
      <c r="I14" s="348">
        <f>Generation!F28</f>
        <v>0</v>
      </c>
      <c r="J14" s="348"/>
      <c r="K14" s="349"/>
      <c r="L14" s="349"/>
      <c r="M14" s="139" t="s">
        <v>318</v>
      </c>
      <c r="N14" s="139"/>
      <c r="O14" s="139"/>
      <c r="P14" s="139"/>
      <c r="Q14" s="139"/>
      <c r="R14" s="139"/>
      <c r="S14" s="139"/>
      <c r="T14" s="139"/>
      <c r="U14" s="139"/>
      <c r="V14" s="348">
        <f>Generation!O28</f>
        <v>0</v>
      </c>
      <c r="W14" s="348"/>
      <c r="X14" s="349"/>
      <c r="Y14" s="349"/>
      <c r="Z14" s="352" t="s">
        <v>39</v>
      </c>
      <c r="AA14" s="353"/>
      <c r="AB14" s="353"/>
      <c r="AC14" s="353"/>
      <c r="AD14" s="353"/>
      <c r="AE14" s="353"/>
      <c r="AF14" s="354"/>
      <c r="AG14" s="348">
        <f>Generation!W28</f>
        <v>0</v>
      </c>
      <c r="AH14" s="348"/>
      <c r="AI14" s="349"/>
      <c r="AJ14" s="355"/>
      <c r="AK14" s="69"/>
      <c r="AL14" s="26"/>
    </row>
    <row r="15" spans="1:38" ht="20.100000000000001" customHeight="1">
      <c r="A15" s="64"/>
      <c r="B15" s="138" t="s">
        <v>102</v>
      </c>
      <c r="C15" s="139"/>
      <c r="D15" s="139"/>
      <c r="E15" s="139"/>
      <c r="F15" s="139"/>
      <c r="G15" s="139"/>
      <c r="H15" s="139"/>
      <c r="I15" s="348">
        <f>Generation!F29</f>
        <v>0</v>
      </c>
      <c r="J15" s="348"/>
      <c r="K15" s="349"/>
      <c r="L15" s="349"/>
      <c r="M15" s="139" t="s">
        <v>116</v>
      </c>
      <c r="N15" s="139"/>
      <c r="O15" s="139"/>
      <c r="P15" s="139"/>
      <c r="Q15" s="139"/>
      <c r="R15" s="139"/>
      <c r="S15" s="139"/>
      <c r="T15" s="139"/>
      <c r="U15" s="139"/>
      <c r="V15" s="348">
        <f>Generation!O29</f>
        <v>0</v>
      </c>
      <c r="W15" s="348"/>
      <c r="X15" s="349"/>
      <c r="Y15" s="349"/>
      <c r="Z15" s="352" t="s">
        <v>39</v>
      </c>
      <c r="AA15" s="353"/>
      <c r="AB15" s="353"/>
      <c r="AC15" s="353"/>
      <c r="AD15" s="353"/>
      <c r="AE15" s="353"/>
      <c r="AF15" s="354"/>
      <c r="AG15" s="348">
        <f>Generation!W29</f>
        <v>0</v>
      </c>
      <c r="AH15" s="348"/>
      <c r="AI15" s="349"/>
      <c r="AJ15" s="355"/>
      <c r="AK15" s="69"/>
      <c r="AL15" s="26"/>
    </row>
    <row r="16" spans="1:38" ht="20.100000000000001" customHeight="1">
      <c r="A16" s="64"/>
      <c r="B16" s="138" t="s">
        <v>103</v>
      </c>
      <c r="C16" s="139"/>
      <c r="D16" s="139"/>
      <c r="E16" s="139"/>
      <c r="F16" s="139"/>
      <c r="G16" s="139"/>
      <c r="H16" s="139"/>
      <c r="I16" s="348">
        <f>Generation!F30</f>
        <v>0</v>
      </c>
      <c r="J16" s="348"/>
      <c r="K16" s="349"/>
      <c r="L16" s="349"/>
      <c r="M16" s="139" t="s">
        <v>299</v>
      </c>
      <c r="N16" s="139"/>
      <c r="O16" s="139"/>
      <c r="P16" s="139"/>
      <c r="Q16" s="139"/>
      <c r="R16" s="139"/>
      <c r="S16" s="139"/>
      <c r="T16" s="139"/>
      <c r="U16" s="139"/>
      <c r="V16" s="348">
        <f>Generation!O30</f>
        <v>0</v>
      </c>
      <c r="W16" s="348"/>
      <c r="X16" s="349"/>
      <c r="Y16" s="349"/>
      <c r="Z16" s="352" t="s">
        <v>39</v>
      </c>
      <c r="AA16" s="353"/>
      <c r="AB16" s="353"/>
      <c r="AC16" s="353"/>
      <c r="AD16" s="353"/>
      <c r="AE16" s="353"/>
      <c r="AF16" s="354"/>
      <c r="AG16" s="348">
        <f>Generation!W30</f>
        <v>0</v>
      </c>
      <c r="AH16" s="348"/>
      <c r="AI16" s="349"/>
      <c r="AJ16" s="355"/>
      <c r="AK16" s="69"/>
      <c r="AL16" s="26"/>
    </row>
    <row r="17" spans="1:38" ht="20.100000000000001" customHeight="1">
      <c r="A17" s="64"/>
      <c r="B17" s="138" t="s">
        <v>104</v>
      </c>
      <c r="C17" s="139"/>
      <c r="D17" s="139"/>
      <c r="E17" s="139"/>
      <c r="F17" s="139"/>
      <c r="G17" s="139"/>
      <c r="H17" s="139"/>
      <c r="I17" s="348">
        <f>Generation!F31</f>
        <v>0</v>
      </c>
      <c r="J17" s="348"/>
      <c r="K17" s="349"/>
      <c r="L17" s="349"/>
      <c r="M17" s="139" t="s">
        <v>117</v>
      </c>
      <c r="N17" s="139"/>
      <c r="O17" s="139"/>
      <c r="P17" s="139"/>
      <c r="Q17" s="139"/>
      <c r="R17" s="139"/>
      <c r="S17" s="139"/>
      <c r="T17" s="139"/>
      <c r="U17" s="139"/>
      <c r="V17" s="348">
        <f>Generation!O31</f>
        <v>0</v>
      </c>
      <c r="W17" s="348"/>
      <c r="X17" s="349"/>
      <c r="Y17" s="349"/>
      <c r="Z17" s="352" t="s">
        <v>150</v>
      </c>
      <c r="AA17" s="353"/>
      <c r="AB17" s="353"/>
      <c r="AC17" s="353"/>
      <c r="AD17" s="353"/>
      <c r="AE17" s="353"/>
      <c r="AF17" s="354"/>
      <c r="AG17" s="348">
        <f>Generation!W31</f>
        <v>0</v>
      </c>
      <c r="AH17" s="348"/>
      <c r="AI17" s="349"/>
      <c r="AJ17" s="355"/>
      <c r="AK17" s="69"/>
      <c r="AL17" s="26"/>
    </row>
    <row r="18" spans="1:38" ht="20.100000000000001" customHeight="1">
      <c r="A18" s="64"/>
      <c r="B18" s="138" t="s">
        <v>192</v>
      </c>
      <c r="C18" s="139"/>
      <c r="D18" s="139"/>
      <c r="E18" s="139"/>
      <c r="F18" s="139"/>
      <c r="G18" s="139"/>
      <c r="H18" s="139"/>
      <c r="I18" s="348">
        <f>Generation!F32</f>
        <v>0</v>
      </c>
      <c r="J18" s="348"/>
      <c r="K18" s="349"/>
      <c r="L18" s="349"/>
      <c r="M18" s="139" t="s">
        <v>291</v>
      </c>
      <c r="N18" s="139"/>
      <c r="O18" s="139"/>
      <c r="P18" s="139"/>
      <c r="Q18" s="139"/>
      <c r="R18" s="139"/>
      <c r="S18" s="139"/>
      <c r="T18" s="139"/>
      <c r="U18" s="139"/>
      <c r="V18" s="348">
        <f>Generation!O32</f>
        <v>0</v>
      </c>
      <c r="W18" s="348"/>
      <c r="X18" s="349"/>
      <c r="Y18" s="349"/>
      <c r="Z18" s="352" t="s">
        <v>40</v>
      </c>
      <c r="AA18" s="353"/>
      <c r="AB18" s="353"/>
      <c r="AC18" s="353"/>
      <c r="AD18" s="353"/>
      <c r="AE18" s="353"/>
      <c r="AF18" s="354"/>
      <c r="AG18" s="348">
        <f>Generation!W32</f>
        <v>0</v>
      </c>
      <c r="AH18" s="348"/>
      <c r="AI18" s="349"/>
      <c r="AJ18" s="355"/>
      <c r="AK18" s="69"/>
      <c r="AL18" s="26"/>
    </row>
    <row r="19" spans="1:38" ht="20.100000000000001" customHeight="1">
      <c r="A19" s="64"/>
      <c r="B19" s="138" t="s">
        <v>105</v>
      </c>
      <c r="C19" s="139"/>
      <c r="D19" s="139"/>
      <c r="E19" s="139"/>
      <c r="F19" s="139"/>
      <c r="G19" s="139"/>
      <c r="H19" s="139"/>
      <c r="I19" s="348">
        <f>Generation!F33</f>
        <v>0</v>
      </c>
      <c r="J19" s="348"/>
      <c r="K19" s="349"/>
      <c r="L19" s="349"/>
      <c r="M19" s="139" t="s">
        <v>292</v>
      </c>
      <c r="N19" s="139"/>
      <c r="O19" s="139"/>
      <c r="P19" s="139"/>
      <c r="Q19" s="139"/>
      <c r="R19" s="139"/>
      <c r="S19" s="139"/>
      <c r="T19" s="139"/>
      <c r="U19" s="139"/>
      <c r="V19" s="348">
        <f>Generation!O33</f>
        <v>0</v>
      </c>
      <c r="W19" s="348"/>
      <c r="X19" s="349"/>
      <c r="Y19" s="349"/>
      <c r="Z19" s="352" t="s">
        <v>41</v>
      </c>
      <c r="AA19" s="353"/>
      <c r="AB19" s="353"/>
      <c r="AC19" s="353"/>
      <c r="AD19" s="353"/>
      <c r="AE19" s="353"/>
      <c r="AF19" s="354"/>
      <c r="AG19" s="348">
        <f>Generation!W33</f>
        <v>0</v>
      </c>
      <c r="AH19" s="348"/>
      <c r="AI19" s="349"/>
      <c r="AJ19" s="355"/>
      <c r="AK19" s="70"/>
      <c r="AL19" s="26"/>
    </row>
    <row r="20" spans="1:38" ht="20.100000000000001" customHeight="1">
      <c r="A20" s="64"/>
      <c r="B20" s="138" t="s">
        <v>106</v>
      </c>
      <c r="C20" s="139"/>
      <c r="D20" s="139"/>
      <c r="E20" s="139"/>
      <c r="F20" s="139"/>
      <c r="G20" s="139"/>
      <c r="H20" s="139"/>
      <c r="I20" s="348">
        <f>Generation!F34</f>
        <v>0</v>
      </c>
      <c r="J20" s="348"/>
      <c r="K20" s="349"/>
      <c r="L20" s="349"/>
      <c r="M20" s="139" t="s">
        <v>293</v>
      </c>
      <c r="N20" s="139"/>
      <c r="O20" s="139"/>
      <c r="P20" s="139"/>
      <c r="Q20" s="139"/>
      <c r="R20" s="139"/>
      <c r="S20" s="139"/>
      <c r="T20" s="139"/>
      <c r="U20" s="139"/>
      <c r="V20" s="348">
        <f>Generation!O34</f>
        <v>0</v>
      </c>
      <c r="W20" s="348"/>
      <c r="X20" s="349"/>
      <c r="Y20" s="349"/>
      <c r="Z20" s="352" t="s">
        <v>145</v>
      </c>
      <c r="AA20" s="353"/>
      <c r="AB20" s="353"/>
      <c r="AC20" s="353"/>
      <c r="AD20" s="353"/>
      <c r="AE20" s="353"/>
      <c r="AF20" s="354"/>
      <c r="AG20" s="348">
        <f>Generation!W34</f>
        <v>0</v>
      </c>
      <c r="AH20" s="348"/>
      <c r="AI20" s="349"/>
      <c r="AJ20" s="355"/>
      <c r="AK20" s="71"/>
      <c r="AL20" s="26"/>
    </row>
    <row r="21" spans="1:38" ht="20.100000000000001" customHeight="1">
      <c r="A21" s="64"/>
      <c r="B21" s="138" t="s">
        <v>151</v>
      </c>
      <c r="C21" s="139"/>
      <c r="D21" s="139"/>
      <c r="E21" s="139"/>
      <c r="F21" s="139"/>
      <c r="G21" s="139"/>
      <c r="H21" s="139"/>
      <c r="I21" s="348">
        <f>Generation!F35</f>
        <v>0</v>
      </c>
      <c r="J21" s="348"/>
      <c r="K21" s="349"/>
      <c r="L21" s="349"/>
      <c r="M21" s="139" t="s">
        <v>118</v>
      </c>
      <c r="N21" s="139"/>
      <c r="O21" s="139"/>
      <c r="P21" s="139"/>
      <c r="Q21" s="139"/>
      <c r="R21" s="139"/>
      <c r="S21" s="139"/>
      <c r="T21" s="139"/>
      <c r="U21" s="139"/>
      <c r="V21" s="348">
        <f>Generation!O35</f>
        <v>0</v>
      </c>
      <c r="W21" s="348"/>
      <c r="X21" s="349"/>
      <c r="Y21" s="349"/>
      <c r="Z21" s="352" t="s">
        <v>151</v>
      </c>
      <c r="AA21" s="353"/>
      <c r="AB21" s="353"/>
      <c r="AC21" s="353"/>
      <c r="AD21" s="353"/>
      <c r="AE21" s="353"/>
      <c r="AF21" s="354"/>
      <c r="AG21" s="348">
        <f>Generation!W35</f>
        <v>0</v>
      </c>
      <c r="AH21" s="348"/>
      <c r="AI21" s="349"/>
      <c r="AJ21" s="355"/>
      <c r="AK21" s="71"/>
      <c r="AL21" s="26"/>
    </row>
    <row r="22" spans="1:38" ht="20.100000000000001" customHeight="1">
      <c r="A22" s="64"/>
      <c r="B22" s="138" t="s">
        <v>107</v>
      </c>
      <c r="C22" s="139"/>
      <c r="D22" s="139"/>
      <c r="E22" s="139"/>
      <c r="F22" s="139"/>
      <c r="G22" s="139"/>
      <c r="H22" s="139"/>
      <c r="I22" s="348">
        <f>Generation!F36</f>
        <v>0</v>
      </c>
      <c r="J22" s="348"/>
      <c r="K22" s="349"/>
      <c r="L22" s="349"/>
      <c r="M22" s="139" t="s">
        <v>119</v>
      </c>
      <c r="N22" s="139"/>
      <c r="O22" s="139"/>
      <c r="P22" s="139"/>
      <c r="Q22" s="139"/>
      <c r="R22" s="139"/>
      <c r="S22" s="139"/>
      <c r="T22" s="139"/>
      <c r="U22" s="139"/>
      <c r="V22" s="348">
        <f>Generation!O36</f>
        <v>0</v>
      </c>
      <c r="W22" s="348"/>
      <c r="X22" s="349"/>
      <c r="Y22" s="349"/>
      <c r="Z22" s="352" t="s">
        <v>151</v>
      </c>
      <c r="AA22" s="353"/>
      <c r="AB22" s="353"/>
      <c r="AC22" s="353"/>
      <c r="AD22" s="353"/>
      <c r="AE22" s="353"/>
      <c r="AF22" s="354"/>
      <c r="AG22" s="348">
        <f>Generation!W36</f>
        <v>0</v>
      </c>
      <c r="AH22" s="348"/>
      <c r="AI22" s="349"/>
      <c r="AJ22" s="355"/>
      <c r="AK22" s="71"/>
      <c r="AL22" s="26"/>
    </row>
    <row r="23" spans="1:38" ht="20.100000000000001" customHeight="1">
      <c r="A23" s="64"/>
      <c r="B23" s="138" t="s">
        <v>108</v>
      </c>
      <c r="C23" s="139"/>
      <c r="D23" s="139"/>
      <c r="E23" s="139"/>
      <c r="F23" s="139"/>
      <c r="G23" s="139"/>
      <c r="H23" s="139"/>
      <c r="I23" s="348">
        <f>Generation!F37</f>
        <v>0</v>
      </c>
      <c r="J23" s="348"/>
      <c r="K23" s="349"/>
      <c r="L23" s="349"/>
      <c r="M23" s="139" t="s">
        <v>120</v>
      </c>
      <c r="N23" s="139"/>
      <c r="O23" s="139"/>
      <c r="P23" s="139"/>
      <c r="Q23" s="139"/>
      <c r="R23" s="139"/>
      <c r="S23" s="139"/>
      <c r="T23" s="139"/>
      <c r="U23" s="139"/>
      <c r="V23" s="348">
        <f>Generation!O37</f>
        <v>0</v>
      </c>
      <c r="W23" s="348"/>
      <c r="X23" s="349"/>
      <c r="Y23" s="349"/>
      <c r="Z23" s="352" t="s">
        <v>152</v>
      </c>
      <c r="AA23" s="353"/>
      <c r="AB23" s="353"/>
      <c r="AC23" s="353"/>
      <c r="AD23" s="353"/>
      <c r="AE23" s="353"/>
      <c r="AF23" s="354"/>
      <c r="AG23" s="348">
        <f>Generation!W37</f>
        <v>0</v>
      </c>
      <c r="AH23" s="348"/>
      <c r="AI23" s="349"/>
      <c r="AJ23" s="355"/>
      <c r="AK23" s="71"/>
      <c r="AL23" s="26"/>
    </row>
    <row r="24" spans="1:38" ht="20.100000000000001" customHeight="1">
      <c r="A24" s="64"/>
      <c r="B24" s="138" t="s">
        <v>109</v>
      </c>
      <c r="C24" s="139"/>
      <c r="D24" s="139"/>
      <c r="E24" s="139"/>
      <c r="F24" s="139"/>
      <c r="G24" s="139"/>
      <c r="H24" s="139"/>
      <c r="I24" s="348">
        <f>Generation!F38</f>
        <v>0</v>
      </c>
      <c r="J24" s="348"/>
      <c r="K24" s="349"/>
      <c r="L24" s="349"/>
      <c r="M24" s="139" t="s">
        <v>121</v>
      </c>
      <c r="N24" s="139"/>
      <c r="O24" s="139"/>
      <c r="P24" s="139"/>
      <c r="Q24" s="139"/>
      <c r="R24" s="139"/>
      <c r="S24" s="139"/>
      <c r="T24" s="139"/>
      <c r="U24" s="139"/>
      <c r="V24" s="348">
        <f>Generation!O38</f>
        <v>0</v>
      </c>
      <c r="W24" s="348"/>
      <c r="X24" s="349"/>
      <c r="Y24" s="349"/>
      <c r="Z24" s="352" t="s">
        <v>42</v>
      </c>
      <c r="AA24" s="353"/>
      <c r="AB24" s="353"/>
      <c r="AC24" s="353"/>
      <c r="AD24" s="353"/>
      <c r="AE24" s="353"/>
      <c r="AF24" s="354"/>
      <c r="AG24" s="348">
        <f>Generation!W38</f>
        <v>0</v>
      </c>
      <c r="AH24" s="348"/>
      <c r="AI24" s="349"/>
      <c r="AJ24" s="355"/>
      <c r="AK24" s="71"/>
      <c r="AL24" s="26"/>
    </row>
    <row r="25" spans="1:38" ht="20.100000000000001" customHeight="1">
      <c r="A25" s="64"/>
      <c r="B25" s="138" t="s">
        <v>110</v>
      </c>
      <c r="C25" s="139"/>
      <c r="D25" s="139"/>
      <c r="E25" s="139"/>
      <c r="F25" s="139"/>
      <c r="G25" s="139"/>
      <c r="H25" s="139"/>
      <c r="I25" s="348">
        <f>Generation!F39</f>
        <v>0</v>
      </c>
      <c r="J25" s="348"/>
      <c r="K25" s="349"/>
      <c r="L25" s="349"/>
      <c r="M25" s="139" t="s">
        <v>122</v>
      </c>
      <c r="N25" s="139"/>
      <c r="O25" s="139"/>
      <c r="P25" s="139"/>
      <c r="Q25" s="139"/>
      <c r="R25" s="139"/>
      <c r="S25" s="139"/>
      <c r="T25" s="139"/>
      <c r="U25" s="139"/>
      <c r="V25" s="348">
        <f>Generation!O39</f>
        <v>0</v>
      </c>
      <c r="W25" s="348"/>
      <c r="X25" s="349"/>
      <c r="Y25" s="349"/>
      <c r="Z25" s="139"/>
      <c r="AA25" s="139"/>
      <c r="AB25" s="139"/>
      <c r="AC25" s="139"/>
      <c r="AD25" s="139"/>
      <c r="AE25" s="139"/>
      <c r="AF25" s="139"/>
      <c r="AG25" s="348"/>
      <c r="AH25" s="348"/>
      <c r="AI25" s="349"/>
      <c r="AJ25" s="355"/>
      <c r="AK25" s="71"/>
      <c r="AL25" s="26"/>
    </row>
    <row r="26" spans="1:38" ht="20.100000000000001" customHeight="1">
      <c r="A26" s="64"/>
      <c r="B26" s="138" t="s">
        <v>123</v>
      </c>
      <c r="C26" s="139"/>
      <c r="D26" s="139"/>
      <c r="E26" s="139"/>
      <c r="F26" s="139"/>
      <c r="G26" s="139"/>
      <c r="H26" s="139"/>
      <c r="I26" s="348">
        <f>Generation!F40</f>
        <v>0</v>
      </c>
      <c r="J26" s="348"/>
      <c r="K26" s="349"/>
      <c r="L26" s="349"/>
      <c r="M26" s="139" t="s">
        <v>195</v>
      </c>
      <c r="N26" s="139"/>
      <c r="O26" s="139"/>
      <c r="P26" s="139"/>
      <c r="Q26" s="139"/>
      <c r="R26" s="139"/>
      <c r="S26" s="139"/>
      <c r="T26" s="139"/>
      <c r="U26" s="139"/>
      <c r="V26" s="348">
        <f>Generation!O40</f>
        <v>0</v>
      </c>
      <c r="W26" s="348"/>
      <c r="X26" s="349"/>
      <c r="Y26" s="349"/>
      <c r="Z26" s="139"/>
      <c r="AA26" s="139"/>
      <c r="AB26" s="139"/>
      <c r="AC26" s="139"/>
      <c r="AD26" s="139"/>
      <c r="AE26" s="139"/>
      <c r="AF26" s="139"/>
      <c r="AG26" s="348"/>
      <c r="AH26" s="348"/>
      <c r="AI26" s="349"/>
      <c r="AJ26" s="355"/>
      <c r="AK26" s="71"/>
      <c r="AL26" s="26"/>
    </row>
    <row r="27" spans="1:38" ht="20.100000000000001" customHeight="1">
      <c r="A27" s="64"/>
      <c r="B27" s="138" t="s">
        <v>111</v>
      </c>
      <c r="C27" s="139"/>
      <c r="D27" s="139"/>
      <c r="E27" s="139"/>
      <c r="F27" s="139"/>
      <c r="G27" s="139"/>
      <c r="H27" s="139"/>
      <c r="I27" s="348">
        <f>Generation!F41</f>
        <v>0</v>
      </c>
      <c r="J27" s="348"/>
      <c r="K27" s="349"/>
      <c r="L27" s="349"/>
      <c r="M27" s="139" t="s">
        <v>196</v>
      </c>
      <c r="N27" s="139"/>
      <c r="O27" s="139"/>
      <c r="P27" s="139"/>
      <c r="Q27" s="139"/>
      <c r="R27" s="139"/>
      <c r="S27" s="139"/>
      <c r="T27" s="139"/>
      <c r="U27" s="139"/>
      <c r="V27" s="348">
        <f>Generation!O41</f>
        <v>0</v>
      </c>
      <c r="W27" s="348"/>
      <c r="X27" s="349"/>
      <c r="Y27" s="349"/>
      <c r="Z27" s="139"/>
      <c r="AA27" s="139"/>
      <c r="AB27" s="139"/>
      <c r="AC27" s="139"/>
      <c r="AD27" s="139"/>
      <c r="AE27" s="139"/>
      <c r="AF27" s="139"/>
      <c r="AG27" s="348"/>
      <c r="AH27" s="348"/>
      <c r="AI27" s="349"/>
      <c r="AJ27" s="355"/>
      <c r="AK27" s="71"/>
      <c r="AL27" s="26"/>
    </row>
    <row r="28" spans="1:38" ht="20.100000000000001" customHeight="1">
      <c r="A28" s="64"/>
      <c r="B28" s="138" t="s">
        <v>112</v>
      </c>
      <c r="C28" s="139"/>
      <c r="D28" s="139"/>
      <c r="E28" s="139"/>
      <c r="F28" s="139"/>
      <c r="G28" s="139"/>
      <c r="H28" s="139"/>
      <c r="I28" s="348">
        <f>Generation!F42</f>
        <v>0</v>
      </c>
      <c r="J28" s="348"/>
      <c r="K28" s="349"/>
      <c r="L28" s="349"/>
      <c r="M28" s="139" t="s">
        <v>313</v>
      </c>
      <c r="N28" s="139"/>
      <c r="O28" s="139"/>
      <c r="P28" s="139"/>
      <c r="Q28" s="139"/>
      <c r="R28" s="139"/>
      <c r="S28" s="139"/>
      <c r="T28" s="139"/>
      <c r="U28" s="139"/>
      <c r="V28" s="348">
        <f>Generation!O42</f>
        <v>0</v>
      </c>
      <c r="W28" s="348"/>
      <c r="X28" s="349"/>
      <c r="Y28" s="349"/>
      <c r="Z28" s="139"/>
      <c r="AA28" s="139"/>
      <c r="AB28" s="139"/>
      <c r="AC28" s="139"/>
      <c r="AD28" s="139"/>
      <c r="AE28" s="139"/>
      <c r="AF28" s="139"/>
      <c r="AG28" s="348"/>
      <c r="AH28" s="348"/>
      <c r="AI28" s="349"/>
      <c r="AJ28" s="355"/>
      <c r="AK28" s="71"/>
      <c r="AL28" s="26"/>
    </row>
    <row r="29" spans="1:38" ht="20.100000000000001" customHeight="1">
      <c r="A29" s="64"/>
      <c r="B29" s="138"/>
      <c r="C29" s="139"/>
      <c r="D29" s="139"/>
      <c r="E29" s="139"/>
      <c r="F29" s="139"/>
      <c r="G29" s="139"/>
      <c r="H29" s="139"/>
      <c r="I29" s="348"/>
      <c r="J29" s="348"/>
      <c r="K29" s="349"/>
      <c r="L29" s="349"/>
      <c r="M29" s="139"/>
      <c r="N29" s="139"/>
      <c r="O29" s="139"/>
      <c r="P29" s="139"/>
      <c r="Q29" s="139"/>
      <c r="R29" s="139"/>
      <c r="S29" s="139"/>
      <c r="T29" s="139"/>
      <c r="U29" s="139"/>
      <c r="V29" s="348"/>
      <c r="W29" s="348"/>
      <c r="X29" s="349"/>
      <c r="Y29" s="349"/>
      <c r="Z29" s="139"/>
      <c r="AA29" s="139"/>
      <c r="AB29" s="139"/>
      <c r="AC29" s="139"/>
      <c r="AD29" s="139"/>
      <c r="AE29" s="139"/>
      <c r="AF29" s="139"/>
      <c r="AG29" s="348"/>
      <c r="AH29" s="348"/>
      <c r="AI29" s="349"/>
      <c r="AJ29" s="355"/>
      <c r="AK29" s="71"/>
      <c r="AL29" s="26"/>
    </row>
    <row r="30" spans="1:38" ht="20.100000000000001" customHeight="1">
      <c r="A30" s="64"/>
      <c r="B30" s="138"/>
      <c r="C30" s="139"/>
      <c r="D30" s="139"/>
      <c r="E30" s="139"/>
      <c r="F30" s="139"/>
      <c r="G30" s="139"/>
      <c r="H30" s="139"/>
      <c r="I30" s="348"/>
      <c r="J30" s="348"/>
      <c r="K30" s="349"/>
      <c r="L30" s="349"/>
      <c r="M30" s="139"/>
      <c r="N30" s="139"/>
      <c r="O30" s="139"/>
      <c r="P30" s="139"/>
      <c r="Q30" s="139"/>
      <c r="R30" s="139"/>
      <c r="S30" s="139"/>
      <c r="T30" s="139"/>
      <c r="U30" s="139"/>
      <c r="V30" s="348"/>
      <c r="W30" s="348"/>
      <c r="X30" s="349"/>
      <c r="Y30" s="349"/>
      <c r="Z30" s="139"/>
      <c r="AA30" s="139"/>
      <c r="AB30" s="139"/>
      <c r="AC30" s="139"/>
      <c r="AD30" s="139"/>
      <c r="AE30" s="139"/>
      <c r="AF30" s="139"/>
      <c r="AG30" s="348"/>
      <c r="AH30" s="348"/>
      <c r="AI30" s="349"/>
      <c r="AJ30" s="355"/>
      <c r="AK30" s="70"/>
      <c r="AL30" s="26"/>
    </row>
    <row r="31" spans="1:38" ht="20.100000000000001" customHeight="1">
      <c r="A31" s="64"/>
      <c r="B31" s="138"/>
      <c r="C31" s="139"/>
      <c r="D31" s="139"/>
      <c r="E31" s="139"/>
      <c r="F31" s="139"/>
      <c r="G31" s="139"/>
      <c r="H31" s="139"/>
      <c r="I31" s="348"/>
      <c r="J31" s="348"/>
      <c r="K31" s="349"/>
      <c r="L31" s="349"/>
      <c r="M31" s="139"/>
      <c r="N31" s="139"/>
      <c r="O31" s="139"/>
      <c r="P31" s="139"/>
      <c r="Q31" s="139"/>
      <c r="R31" s="139"/>
      <c r="S31" s="139"/>
      <c r="T31" s="139"/>
      <c r="U31" s="139"/>
      <c r="V31" s="348"/>
      <c r="W31" s="348"/>
      <c r="X31" s="349"/>
      <c r="Y31" s="349"/>
      <c r="Z31" s="139"/>
      <c r="AA31" s="139"/>
      <c r="AB31" s="139"/>
      <c r="AC31" s="139"/>
      <c r="AD31" s="139"/>
      <c r="AE31" s="139"/>
      <c r="AF31" s="139"/>
      <c r="AG31" s="348"/>
      <c r="AH31" s="348"/>
      <c r="AI31" s="349"/>
      <c r="AJ31" s="355"/>
      <c r="AK31" s="70"/>
      <c r="AL31" s="26"/>
    </row>
    <row r="32" spans="1:38" ht="20.100000000000001" customHeight="1">
      <c r="A32" s="64"/>
      <c r="B32" s="138"/>
      <c r="C32" s="139"/>
      <c r="D32" s="139"/>
      <c r="E32" s="139"/>
      <c r="F32" s="139"/>
      <c r="G32" s="139"/>
      <c r="H32" s="139"/>
      <c r="I32" s="348"/>
      <c r="J32" s="348"/>
      <c r="K32" s="349"/>
      <c r="L32" s="349"/>
      <c r="M32" s="139"/>
      <c r="N32" s="139"/>
      <c r="O32" s="139"/>
      <c r="P32" s="139"/>
      <c r="Q32" s="139"/>
      <c r="R32" s="139"/>
      <c r="S32" s="139"/>
      <c r="T32" s="139"/>
      <c r="U32" s="139"/>
      <c r="V32" s="348"/>
      <c r="W32" s="348"/>
      <c r="X32" s="349"/>
      <c r="Y32" s="349"/>
      <c r="Z32" s="139" t="s">
        <v>279</v>
      </c>
      <c r="AA32" s="139"/>
      <c r="AB32" s="139"/>
      <c r="AC32" s="139"/>
      <c r="AD32" s="139"/>
      <c r="AE32" s="139"/>
      <c r="AF32" s="139"/>
      <c r="AG32" s="348">
        <f>Generation!F43</f>
        <v>0</v>
      </c>
      <c r="AH32" s="348"/>
      <c r="AI32" s="349"/>
      <c r="AJ32" s="355"/>
      <c r="AK32" s="70"/>
      <c r="AL32" s="26"/>
    </row>
    <row r="33" spans="1:38" ht="20.100000000000001" customHeight="1">
      <c r="A33" s="64"/>
      <c r="B33" s="138"/>
      <c r="C33" s="139"/>
      <c r="D33" s="139"/>
      <c r="E33" s="139"/>
      <c r="F33" s="139"/>
      <c r="G33" s="139"/>
      <c r="H33" s="139"/>
      <c r="I33" s="348"/>
      <c r="J33" s="348"/>
      <c r="K33" s="349"/>
      <c r="L33" s="349"/>
      <c r="M33" s="139"/>
      <c r="N33" s="139"/>
      <c r="O33" s="139"/>
      <c r="P33" s="139"/>
      <c r="Q33" s="139"/>
      <c r="R33" s="139"/>
      <c r="S33" s="139"/>
      <c r="T33" s="139"/>
      <c r="U33" s="139"/>
      <c r="V33" s="348"/>
      <c r="W33" s="348"/>
      <c r="X33" s="349"/>
      <c r="Y33" s="349"/>
      <c r="Z33" s="139" t="s">
        <v>280</v>
      </c>
      <c r="AA33" s="139"/>
      <c r="AB33" s="139"/>
      <c r="AC33" s="139"/>
      <c r="AD33" s="139"/>
      <c r="AE33" s="139"/>
      <c r="AF33" s="139"/>
      <c r="AG33" s="348">
        <f>Generation!F44</f>
        <v>0</v>
      </c>
      <c r="AH33" s="348"/>
      <c r="AI33" s="349"/>
      <c r="AJ33" s="355"/>
      <c r="AK33" s="70"/>
      <c r="AL33" s="26"/>
    </row>
    <row r="34" spans="1:38" ht="20.100000000000001" customHeight="1" thickBot="1">
      <c r="A34" s="64"/>
      <c r="B34" s="153"/>
      <c r="C34" s="154"/>
      <c r="D34" s="154"/>
      <c r="E34" s="154"/>
      <c r="F34" s="154"/>
      <c r="G34" s="154"/>
      <c r="H34" s="154"/>
      <c r="I34" s="350"/>
      <c r="J34" s="350"/>
      <c r="K34" s="351"/>
      <c r="L34" s="351"/>
      <c r="M34" s="154"/>
      <c r="N34" s="154"/>
      <c r="O34" s="154"/>
      <c r="P34" s="154"/>
      <c r="Q34" s="154"/>
      <c r="R34" s="154"/>
      <c r="S34" s="154"/>
      <c r="T34" s="154"/>
      <c r="U34" s="154"/>
      <c r="V34" s="350"/>
      <c r="W34" s="350"/>
      <c r="X34" s="351"/>
      <c r="Y34" s="351"/>
      <c r="Z34" s="154" t="s">
        <v>281</v>
      </c>
      <c r="AA34" s="154"/>
      <c r="AB34" s="154"/>
      <c r="AC34" s="154"/>
      <c r="AD34" s="154"/>
      <c r="AE34" s="154"/>
      <c r="AF34" s="154"/>
      <c r="AG34" s="350">
        <f>Generation!F45</f>
        <v>0</v>
      </c>
      <c r="AH34" s="350"/>
      <c r="AI34" s="351"/>
      <c r="AJ34" s="367"/>
      <c r="AK34" s="70"/>
      <c r="AL34" s="26"/>
    </row>
    <row r="35" spans="1:38" ht="9.9499999999999993" customHeight="1" thickBot="1">
      <c r="A35" s="64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70"/>
      <c r="AL35" s="26"/>
    </row>
    <row r="36" spans="1:38" ht="9.9499999999999993" customHeight="1">
      <c r="A36" s="64"/>
      <c r="B36" s="131" t="s">
        <v>124</v>
      </c>
      <c r="C36" s="132"/>
      <c r="D36" s="132"/>
      <c r="E36" s="132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72"/>
      <c r="AK36" s="70"/>
      <c r="AL36" s="26"/>
    </row>
    <row r="37" spans="1:38" ht="9.9499999999999993" customHeight="1">
      <c r="A37" s="64"/>
      <c r="B37" s="134"/>
      <c r="C37" s="135"/>
      <c r="D37" s="135"/>
      <c r="E37" s="135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73"/>
      <c r="AK37" s="70"/>
      <c r="AL37" s="26"/>
    </row>
    <row r="38" spans="1:38" ht="9.9499999999999993" customHeight="1">
      <c r="A38" s="64"/>
      <c r="B38" s="74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73"/>
      <c r="AK38" s="70"/>
      <c r="AL38" s="26"/>
    </row>
    <row r="39" spans="1:38" ht="9.9499999999999993" customHeight="1">
      <c r="A39" s="64"/>
      <c r="B39" s="74"/>
      <c r="C39" s="32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73"/>
      <c r="AK39" s="70"/>
      <c r="AL39" s="26"/>
    </row>
    <row r="40" spans="1:38" ht="9.9499999999999993" customHeight="1">
      <c r="A40" s="64"/>
      <c r="B40" s="74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73"/>
      <c r="AK40" s="70"/>
      <c r="AL40" s="26"/>
    </row>
    <row r="41" spans="1:38" ht="9.9499999999999993" customHeight="1">
      <c r="A41" s="64"/>
      <c r="B41" s="7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73"/>
      <c r="AK41" s="70"/>
      <c r="AL41" s="26"/>
    </row>
    <row r="42" spans="1:38" ht="9.9499999999999993" customHeight="1">
      <c r="A42" s="64"/>
      <c r="B42" s="7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73"/>
      <c r="AK42" s="70"/>
      <c r="AL42" s="26"/>
    </row>
    <row r="43" spans="1:38" ht="9.9499999999999993" customHeight="1">
      <c r="A43" s="64"/>
      <c r="B43" s="74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73"/>
      <c r="AK43" s="70"/>
      <c r="AL43" s="26"/>
    </row>
    <row r="44" spans="1:38" ht="9.9499999999999993" customHeight="1">
      <c r="A44" s="64"/>
      <c r="B44" s="74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73"/>
      <c r="AK44" s="70"/>
      <c r="AL44" s="26"/>
    </row>
    <row r="45" spans="1:38" ht="9.9499999999999993" customHeight="1">
      <c r="A45" s="64"/>
      <c r="B45" s="74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73"/>
      <c r="AK45" s="70"/>
      <c r="AL45" s="26"/>
    </row>
    <row r="46" spans="1:38" ht="9.9499999999999993" customHeight="1">
      <c r="A46" s="64"/>
      <c r="B46" s="74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73"/>
      <c r="AK46" s="70"/>
      <c r="AL46" s="26"/>
    </row>
    <row r="47" spans="1:38" ht="9.9499999999999993" customHeight="1">
      <c r="A47" s="64"/>
      <c r="B47" s="7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73"/>
      <c r="AK47" s="70"/>
      <c r="AL47" s="26"/>
    </row>
    <row r="48" spans="1:38" ht="9.9499999999999993" customHeight="1">
      <c r="A48" s="64"/>
      <c r="B48" s="7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73"/>
      <c r="AK48" s="70"/>
      <c r="AL48" s="26"/>
    </row>
    <row r="49" spans="1:38" ht="9.9499999999999993" customHeight="1">
      <c r="A49" s="64"/>
      <c r="B49" s="7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73"/>
      <c r="AK49" s="70"/>
      <c r="AL49" s="26"/>
    </row>
    <row r="50" spans="1:38" ht="9.9499999999999993" customHeight="1">
      <c r="A50" s="64"/>
      <c r="B50" s="7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73"/>
      <c r="AK50" s="70"/>
      <c r="AL50" s="26"/>
    </row>
    <row r="51" spans="1:38" ht="9.9499999999999993" customHeight="1">
      <c r="A51" s="64"/>
      <c r="B51" s="7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73"/>
      <c r="AK51" s="70"/>
      <c r="AL51" s="26"/>
    </row>
    <row r="52" spans="1:38" ht="9.9499999999999993" customHeight="1" thickBot="1">
      <c r="A52" s="64"/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7"/>
      <c r="AK52" s="70"/>
      <c r="AL52" s="26"/>
    </row>
    <row r="53" spans="1:38" ht="9.9499999999999993" customHeight="1">
      <c r="A53" s="78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80"/>
      <c r="AL53" s="26"/>
    </row>
    <row r="54" spans="1:38" ht="9.9499999999999993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</row>
  </sheetData>
  <mergeCells count="271">
    <mergeCell ref="B13:H13"/>
    <mergeCell ref="B14:H14"/>
    <mergeCell ref="I24:J24"/>
    <mergeCell ref="B20:H20"/>
    <mergeCell ref="B21:H21"/>
    <mergeCell ref="B22:H22"/>
    <mergeCell ref="B23:H23"/>
    <mergeCell ref="K21:L21"/>
    <mergeCell ref="K20:L20"/>
    <mergeCell ref="K13:L13"/>
    <mergeCell ref="K12:L12"/>
    <mergeCell ref="K11:L11"/>
    <mergeCell ref="V13:W13"/>
    <mergeCell ref="V14:W14"/>
    <mergeCell ref="I20:J20"/>
    <mergeCell ref="I21:J21"/>
    <mergeCell ref="I22:J22"/>
    <mergeCell ref="I19:J19"/>
    <mergeCell ref="I13:J13"/>
    <mergeCell ref="M20:U20"/>
    <mergeCell ref="V34:W34"/>
    <mergeCell ref="M34:U34"/>
    <mergeCell ref="M33:U33"/>
    <mergeCell ref="M31:U31"/>
    <mergeCell ref="M32:U32"/>
    <mergeCell ref="B24:H24"/>
    <mergeCell ref="V24:W24"/>
    <mergeCell ref="B25:H25"/>
    <mergeCell ref="K14:L14"/>
    <mergeCell ref="M10:U10"/>
    <mergeCell ref="B2:L3"/>
    <mergeCell ref="M2:Y3"/>
    <mergeCell ref="B6:H6"/>
    <mergeCell ref="B8:H8"/>
    <mergeCell ref="AI34:AJ34"/>
    <mergeCell ref="X33:Y33"/>
    <mergeCell ref="Z31:AF31"/>
    <mergeCell ref="Z32:AF32"/>
    <mergeCell ref="X32:Y32"/>
    <mergeCell ref="X31:Y31"/>
    <mergeCell ref="Z30:AF30"/>
    <mergeCell ref="M30:U30"/>
    <mergeCell ref="X30:Y30"/>
    <mergeCell ref="AG32:AH32"/>
    <mergeCell ref="AG33:AH33"/>
    <mergeCell ref="AG34:AH34"/>
    <mergeCell ref="Z34:AF34"/>
    <mergeCell ref="X34:Y34"/>
    <mergeCell ref="Z33:AF33"/>
    <mergeCell ref="V30:W30"/>
    <mergeCell ref="V31:W31"/>
    <mergeCell ref="V32:W32"/>
    <mergeCell ref="V33:W33"/>
    <mergeCell ref="B19:H19"/>
    <mergeCell ref="B18:H18"/>
    <mergeCell ref="B11:H11"/>
    <mergeCell ref="X10:Y10"/>
    <mergeCell ref="I11:J11"/>
    <mergeCell ref="I12:J12"/>
    <mergeCell ref="K9:L9"/>
    <mergeCell ref="Z2:AJ3"/>
    <mergeCell ref="I6:J6"/>
    <mergeCell ref="K6:L6"/>
    <mergeCell ref="I7:J7"/>
    <mergeCell ref="I8:J8"/>
    <mergeCell ref="I9:J9"/>
    <mergeCell ref="I10:J10"/>
    <mergeCell ref="K10:L10"/>
    <mergeCell ref="I4:J5"/>
    <mergeCell ref="K4:L5"/>
    <mergeCell ref="V4:W5"/>
    <mergeCell ref="X4:Y5"/>
    <mergeCell ref="K7:L7"/>
    <mergeCell ref="V6:W6"/>
    <mergeCell ref="X6:Y6"/>
    <mergeCell ref="X7:Y7"/>
    <mergeCell ref="V7:W7"/>
    <mergeCell ref="K8:L8"/>
    <mergeCell ref="K19:L19"/>
    <mergeCell ref="K18:L18"/>
    <mergeCell ref="X19:Y19"/>
    <mergeCell ref="B17:H17"/>
    <mergeCell ref="K15:L15"/>
    <mergeCell ref="B12:H12"/>
    <mergeCell ref="M13:U13"/>
    <mergeCell ref="B7:H7"/>
    <mergeCell ref="M17:U17"/>
    <mergeCell ref="M18:U18"/>
    <mergeCell ref="M19:U19"/>
    <mergeCell ref="K17:L17"/>
    <mergeCell ref="K16:L16"/>
    <mergeCell ref="I14:J14"/>
    <mergeCell ref="I15:J15"/>
    <mergeCell ref="I16:J16"/>
    <mergeCell ref="I17:J17"/>
    <mergeCell ref="B15:H15"/>
    <mergeCell ref="B16:H16"/>
    <mergeCell ref="M9:U9"/>
    <mergeCell ref="M11:U11"/>
    <mergeCell ref="B9:H9"/>
    <mergeCell ref="B10:H10"/>
    <mergeCell ref="AI10:AJ10"/>
    <mergeCell ref="X8:Y8"/>
    <mergeCell ref="X9:Y9"/>
    <mergeCell ref="X11:Y11"/>
    <mergeCell ref="X12:Y12"/>
    <mergeCell ref="V9:W9"/>
    <mergeCell ref="V11:W11"/>
    <mergeCell ref="V12:W12"/>
    <mergeCell ref="X18:Y18"/>
    <mergeCell ref="AI17:AJ17"/>
    <mergeCell ref="AI18:AJ18"/>
    <mergeCell ref="V8:W8"/>
    <mergeCell ref="V10:W10"/>
    <mergeCell ref="AG4:AH5"/>
    <mergeCell ref="AI4:AJ5"/>
    <mergeCell ref="AG6:AH6"/>
    <mergeCell ref="AG7:AH7"/>
    <mergeCell ref="AG8:AH8"/>
    <mergeCell ref="AG9:AH9"/>
    <mergeCell ref="AI6:AJ6"/>
    <mergeCell ref="AI7:AJ7"/>
    <mergeCell ref="AI8:AJ8"/>
    <mergeCell ref="AI9:AJ9"/>
    <mergeCell ref="M12:U12"/>
    <mergeCell ref="M15:U15"/>
    <mergeCell ref="X20:Y20"/>
    <mergeCell ref="X21:Y21"/>
    <mergeCell ref="X22:Y22"/>
    <mergeCell ref="V23:W23"/>
    <mergeCell ref="Z12:AF12"/>
    <mergeCell ref="Z13:AF13"/>
    <mergeCell ref="Z14:AF14"/>
    <mergeCell ref="Z15:AF15"/>
    <mergeCell ref="Z16:AF16"/>
    <mergeCell ref="Z17:AF17"/>
    <mergeCell ref="X23:Y23"/>
    <mergeCell ref="X15:Y15"/>
    <mergeCell ref="X16:Y16"/>
    <mergeCell ref="X17:Y17"/>
    <mergeCell ref="AG20:AH20"/>
    <mergeCell ref="AG21:AH21"/>
    <mergeCell ref="AG10:AH10"/>
    <mergeCell ref="AG11:AH11"/>
    <mergeCell ref="AG12:AH12"/>
    <mergeCell ref="AG13:AH13"/>
    <mergeCell ref="AG14:AH14"/>
    <mergeCell ref="AG15:AH15"/>
    <mergeCell ref="AG22:AH22"/>
    <mergeCell ref="AG16:AH16"/>
    <mergeCell ref="AG17:AH17"/>
    <mergeCell ref="AG18:AH18"/>
    <mergeCell ref="AG19:AH19"/>
    <mergeCell ref="AI30:AJ30"/>
    <mergeCell ref="AI31:AJ31"/>
    <mergeCell ref="AI32:AJ32"/>
    <mergeCell ref="AI33:AJ33"/>
    <mergeCell ref="B26:H26"/>
    <mergeCell ref="B27:H27"/>
    <mergeCell ref="B28:H28"/>
    <mergeCell ref="AG29:AH29"/>
    <mergeCell ref="AG30:AH30"/>
    <mergeCell ref="AG31:AH31"/>
    <mergeCell ref="X29:Y29"/>
    <mergeCell ref="X26:Y26"/>
    <mergeCell ref="V29:W29"/>
    <mergeCell ref="V26:W26"/>
    <mergeCell ref="I31:J31"/>
    <mergeCell ref="I32:J32"/>
    <mergeCell ref="I33:J33"/>
    <mergeCell ref="K33:L33"/>
    <mergeCell ref="V27:W27"/>
    <mergeCell ref="V28:W28"/>
    <mergeCell ref="K32:L32"/>
    <mergeCell ref="K31:L31"/>
    <mergeCell ref="AG26:AH26"/>
    <mergeCell ref="AG23:AH23"/>
    <mergeCell ref="AI26:AJ26"/>
    <mergeCell ref="AI27:AJ27"/>
    <mergeCell ref="AI28:AJ28"/>
    <mergeCell ref="M26:U26"/>
    <mergeCell ref="AG27:AH27"/>
    <mergeCell ref="AG28:AH28"/>
    <mergeCell ref="AI29:AJ29"/>
    <mergeCell ref="X25:Y25"/>
    <mergeCell ref="V25:W25"/>
    <mergeCell ref="X28:Y28"/>
    <mergeCell ref="Z29:AF29"/>
    <mergeCell ref="X27:Y27"/>
    <mergeCell ref="AI24:AJ24"/>
    <mergeCell ref="AI25:AJ25"/>
    <mergeCell ref="AG24:AH24"/>
    <mergeCell ref="AG25:AH25"/>
    <mergeCell ref="X24:Y24"/>
    <mergeCell ref="AI19:AJ19"/>
    <mergeCell ref="AI20:AJ20"/>
    <mergeCell ref="AI21:AJ21"/>
    <mergeCell ref="AI22:AJ22"/>
    <mergeCell ref="AI23:AJ23"/>
    <mergeCell ref="AI11:AJ11"/>
    <mergeCell ref="AI12:AJ12"/>
    <mergeCell ref="AI13:AJ13"/>
    <mergeCell ref="AI14:AJ14"/>
    <mergeCell ref="AI15:AJ15"/>
    <mergeCell ref="AI16:AJ16"/>
    <mergeCell ref="K30:L30"/>
    <mergeCell ref="Z23:AF23"/>
    <mergeCell ref="I18:J18"/>
    <mergeCell ref="M16:U16"/>
    <mergeCell ref="Z21:AF21"/>
    <mergeCell ref="Z22:AF22"/>
    <mergeCell ref="M25:U25"/>
    <mergeCell ref="V22:W22"/>
    <mergeCell ref="V15:W15"/>
    <mergeCell ref="V16:W16"/>
    <mergeCell ref="V17:W17"/>
    <mergeCell ref="V18:W18"/>
    <mergeCell ref="Z24:AF24"/>
    <mergeCell ref="Z25:AF25"/>
    <mergeCell ref="Z26:AF26"/>
    <mergeCell ref="Z27:AF27"/>
    <mergeCell ref="Z28:AF28"/>
    <mergeCell ref="M29:U29"/>
    <mergeCell ref="Z6:AF6"/>
    <mergeCell ref="Z7:AF7"/>
    <mergeCell ref="Z8:AF8"/>
    <mergeCell ref="Z9:AF9"/>
    <mergeCell ref="Z10:AF10"/>
    <mergeCell ref="Z11:AF11"/>
    <mergeCell ref="M27:U27"/>
    <mergeCell ref="M28:U28"/>
    <mergeCell ref="M21:U21"/>
    <mergeCell ref="M22:U22"/>
    <mergeCell ref="M23:U23"/>
    <mergeCell ref="M24:U24"/>
    <mergeCell ref="Z18:AF18"/>
    <mergeCell ref="Z19:AF19"/>
    <mergeCell ref="Z20:AF20"/>
    <mergeCell ref="X13:Y13"/>
    <mergeCell ref="X14:Y14"/>
    <mergeCell ref="V21:W21"/>
    <mergeCell ref="V19:W19"/>
    <mergeCell ref="V20:W20"/>
    <mergeCell ref="M6:U6"/>
    <mergeCell ref="M7:U7"/>
    <mergeCell ref="M8:U8"/>
    <mergeCell ref="M14:U14"/>
    <mergeCell ref="B30:H30"/>
    <mergeCell ref="I30:J30"/>
    <mergeCell ref="I25:J25"/>
    <mergeCell ref="K25:L25"/>
    <mergeCell ref="K24:L24"/>
    <mergeCell ref="K23:L23"/>
    <mergeCell ref="K22:L22"/>
    <mergeCell ref="B36:E37"/>
    <mergeCell ref="B29:H29"/>
    <mergeCell ref="I28:J28"/>
    <mergeCell ref="I29:J29"/>
    <mergeCell ref="K29:L29"/>
    <mergeCell ref="K28:L28"/>
    <mergeCell ref="I26:J26"/>
    <mergeCell ref="I27:J27"/>
    <mergeCell ref="K27:L27"/>
    <mergeCell ref="K26:L26"/>
    <mergeCell ref="B34:H34"/>
    <mergeCell ref="I34:J34"/>
    <mergeCell ref="K34:L34"/>
    <mergeCell ref="B31:H31"/>
    <mergeCell ref="B32:H32"/>
    <mergeCell ref="B33:H33"/>
    <mergeCell ref="I23:J23"/>
  </mergeCell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E34"/>
  <sheetViews>
    <sheetView workbookViewId="0">
      <selection activeCell="B4" sqref="B4"/>
    </sheetView>
  </sheetViews>
  <sheetFormatPr baseColWidth="10" defaultRowHeight="15"/>
  <sheetData>
    <row r="2" spans="2:5">
      <c r="B2" t="s">
        <v>86</v>
      </c>
      <c r="C2">
        <f>Generation!C8+Generation!C12</f>
        <v>0</v>
      </c>
      <c r="D2" t="s">
        <v>36</v>
      </c>
    </row>
    <row r="3" spans="2:5">
      <c r="B3">
        <v>0</v>
      </c>
      <c r="D3">
        <v>0</v>
      </c>
    </row>
    <row r="4" spans="2:5">
      <c r="B4">
        <v>6</v>
      </c>
      <c r="C4" s="9">
        <v>-3</v>
      </c>
      <c r="D4">
        <v>6</v>
      </c>
      <c r="E4" s="9"/>
    </row>
    <row r="5" spans="2:5">
      <c r="B5">
        <v>7</v>
      </c>
      <c r="C5" s="9">
        <v>-3</v>
      </c>
      <c r="D5">
        <v>7</v>
      </c>
      <c r="E5" s="9"/>
    </row>
    <row r="6" spans="2:5">
      <c r="B6">
        <v>8</v>
      </c>
      <c r="C6" s="9">
        <v>-3</v>
      </c>
      <c r="D6">
        <v>8</v>
      </c>
      <c r="E6" s="9"/>
    </row>
    <row r="7" spans="2:5">
      <c r="B7">
        <v>9</v>
      </c>
      <c r="C7" s="9">
        <v>-3</v>
      </c>
      <c r="D7">
        <v>9</v>
      </c>
      <c r="E7" s="9"/>
    </row>
    <row r="8" spans="2:5">
      <c r="B8">
        <v>10</v>
      </c>
      <c r="C8" s="9">
        <v>-3</v>
      </c>
      <c r="D8">
        <v>10</v>
      </c>
      <c r="E8" s="9" t="s">
        <v>87</v>
      </c>
    </row>
    <row r="9" spans="2:5">
      <c r="B9">
        <v>11</v>
      </c>
      <c r="C9" s="9">
        <v>-2</v>
      </c>
      <c r="D9">
        <v>11</v>
      </c>
      <c r="E9" s="9" t="s">
        <v>87</v>
      </c>
    </row>
    <row r="10" spans="2:5">
      <c r="B10">
        <v>12</v>
      </c>
      <c r="C10" s="9">
        <v>-2</v>
      </c>
      <c r="D10">
        <v>12</v>
      </c>
      <c r="E10" s="9" t="s">
        <v>88</v>
      </c>
    </row>
    <row r="11" spans="2:5">
      <c r="B11">
        <v>13</v>
      </c>
      <c r="C11" s="9">
        <v>-2</v>
      </c>
      <c r="D11">
        <v>13</v>
      </c>
      <c r="E11" s="9" t="s">
        <v>88</v>
      </c>
    </row>
    <row r="12" spans="2:5">
      <c r="B12">
        <v>14</v>
      </c>
      <c r="C12" s="9">
        <v>-2</v>
      </c>
      <c r="D12">
        <v>14</v>
      </c>
      <c r="E12" s="9" t="s">
        <v>88</v>
      </c>
    </row>
    <row r="13" spans="2:5">
      <c r="B13">
        <v>15</v>
      </c>
      <c r="C13" s="9">
        <v>-2</v>
      </c>
      <c r="D13">
        <v>15</v>
      </c>
      <c r="E13" s="9" t="s">
        <v>88</v>
      </c>
    </row>
    <row r="14" spans="2:5">
      <c r="B14">
        <v>16</v>
      </c>
      <c r="C14" s="9">
        <v>-1</v>
      </c>
      <c r="D14">
        <v>16</v>
      </c>
      <c r="E14" s="9" t="s">
        <v>89</v>
      </c>
    </row>
    <row r="15" spans="2:5">
      <c r="B15">
        <v>17</v>
      </c>
      <c r="C15" s="9">
        <v>-1</v>
      </c>
      <c r="D15">
        <v>17</v>
      </c>
      <c r="E15" s="9" t="s">
        <v>89</v>
      </c>
    </row>
    <row r="16" spans="2:5">
      <c r="B16">
        <v>18</v>
      </c>
      <c r="C16" s="9">
        <v>-1</v>
      </c>
      <c r="D16">
        <v>18</v>
      </c>
      <c r="E16" s="9" t="s">
        <v>89</v>
      </c>
    </row>
    <row r="17" spans="2:5">
      <c r="B17">
        <v>19</v>
      </c>
      <c r="C17" s="9">
        <v>-1</v>
      </c>
      <c r="D17">
        <v>19</v>
      </c>
      <c r="E17" s="9" t="s">
        <v>90</v>
      </c>
    </row>
    <row r="18" spans="2:5">
      <c r="B18">
        <v>20</v>
      </c>
      <c r="C18" s="9"/>
      <c r="D18">
        <v>20</v>
      </c>
      <c r="E18" s="9" t="s">
        <v>90</v>
      </c>
    </row>
    <row r="19" spans="2:5">
      <c r="B19">
        <v>21</v>
      </c>
      <c r="C19" s="9"/>
      <c r="D19">
        <v>21</v>
      </c>
      <c r="E19" s="9" t="s">
        <v>92</v>
      </c>
    </row>
    <row r="20" spans="2:5">
      <c r="B20">
        <v>22</v>
      </c>
      <c r="C20" s="9"/>
      <c r="D20">
        <v>22</v>
      </c>
      <c r="E20" s="9" t="s">
        <v>92</v>
      </c>
    </row>
    <row r="21" spans="2:5">
      <c r="B21">
        <v>23</v>
      </c>
      <c r="C21" s="9"/>
      <c r="D21">
        <v>23</v>
      </c>
      <c r="E21" s="9" t="s">
        <v>92</v>
      </c>
    </row>
    <row r="22" spans="2:5">
      <c r="B22">
        <v>24</v>
      </c>
      <c r="C22" s="9" t="s">
        <v>87</v>
      </c>
      <c r="D22">
        <v>24</v>
      </c>
      <c r="E22" s="9" t="s">
        <v>92</v>
      </c>
    </row>
    <row r="23" spans="2:5">
      <c r="B23">
        <v>25</v>
      </c>
      <c r="C23" s="9" t="s">
        <v>87</v>
      </c>
      <c r="D23">
        <v>25</v>
      </c>
      <c r="E23" s="9" t="s">
        <v>93</v>
      </c>
    </row>
    <row r="24" spans="2:5">
      <c r="B24">
        <v>26</v>
      </c>
      <c r="C24" s="9" t="s">
        <v>87</v>
      </c>
      <c r="D24">
        <v>26</v>
      </c>
      <c r="E24" s="9" t="s">
        <v>93</v>
      </c>
    </row>
    <row r="25" spans="2:5">
      <c r="B25">
        <v>27</v>
      </c>
      <c r="C25" s="9" t="s">
        <v>87</v>
      </c>
    </row>
    <row r="26" spans="2:5">
      <c r="B26">
        <v>28</v>
      </c>
      <c r="C26" s="9" t="s">
        <v>87</v>
      </c>
    </row>
    <row r="27" spans="2:5">
      <c r="B27">
        <v>29</v>
      </c>
      <c r="C27" s="9" t="s">
        <v>88</v>
      </c>
    </row>
    <row r="28" spans="2:5">
      <c r="B28">
        <v>30</v>
      </c>
      <c r="C28" s="9" t="s">
        <v>88</v>
      </c>
    </row>
    <row r="29" spans="2:5">
      <c r="B29">
        <v>31</v>
      </c>
      <c r="C29" s="9" t="s">
        <v>88</v>
      </c>
    </row>
    <row r="30" spans="2:5">
      <c r="B30">
        <v>32</v>
      </c>
      <c r="C30" s="9" t="s">
        <v>89</v>
      </c>
    </row>
    <row r="31" spans="2:5">
      <c r="B31">
        <v>33</v>
      </c>
      <c r="C31" s="9" t="s">
        <v>89</v>
      </c>
    </row>
    <row r="32" spans="2:5">
      <c r="B32">
        <v>34</v>
      </c>
      <c r="C32" s="9" t="s">
        <v>90</v>
      </c>
    </row>
    <row r="33" spans="2:3">
      <c r="B33">
        <v>35</v>
      </c>
      <c r="C33" s="9" t="s">
        <v>90</v>
      </c>
    </row>
    <row r="34" spans="2:3">
      <c r="B34">
        <v>36</v>
      </c>
      <c r="C34" s="9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Generation</vt:lpstr>
      <vt:lpstr>Magie</vt:lpstr>
      <vt:lpstr>Recto</vt:lpstr>
      <vt:lpstr>Verso</vt:lpstr>
      <vt:lpstr>Tables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</dc:creator>
  <cp:lastModifiedBy>Luc</cp:lastModifiedBy>
  <cp:lastPrinted>2014-04-28T10:54:34Z</cp:lastPrinted>
  <dcterms:created xsi:type="dcterms:W3CDTF">2014-04-26T12:43:26Z</dcterms:created>
  <dcterms:modified xsi:type="dcterms:W3CDTF">2015-07-11T12:43:21Z</dcterms:modified>
</cp:coreProperties>
</file>